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tabRatio="828" activeTab="0"/>
  </bookViews>
  <sheets>
    <sheet name="DATA" sheetId="1" r:id="rId1"/>
    <sheet name="NON REFUNDABLE" sheetId="2" r:id="rId2"/>
    <sheet name="REFUNDABLE" sheetId="3" state="hidden" r:id="rId3"/>
    <sheet name="nagaraju" sheetId="4" state="hidden" r:id="rId4"/>
    <sheet name="NR" sheetId="5" r:id="rId5"/>
    <sheet name="REFUNDABLE (2)" sheetId="6" r:id="rId6"/>
    <sheet name="RL" sheetId="7" r:id="rId7"/>
    <sheet name="FORWARDING LETTER" sheetId="8" r:id="rId8"/>
    <sheet name="FORM -40A" sheetId="9" r:id="rId9"/>
    <sheet name="INSTURCTIONS" sheetId="10" r:id="rId10"/>
    <sheet name="ceo orders" sheetId="11" r:id="rId11"/>
    <sheet name="voucher" sheetId="12" r:id="rId12"/>
  </sheets>
  <externalReferences>
    <externalReference r:id="rId15"/>
    <externalReference r:id="rId16"/>
    <externalReference r:id="rId17"/>
  </externalReferences>
  <definedNames>
    <definedName name="A" localSheetId="4">'[3]Annexure-I1'!$BG$3</definedName>
    <definedName name="A" localSheetId="6">'[3]Annexure-I1'!$BG$3</definedName>
    <definedName name="A">'[1]Annexure-I1'!$BG$3</definedName>
    <definedName name="AAA" localSheetId="4">'[3]Annexure-I1'!$BK$3</definedName>
    <definedName name="AAA" localSheetId="6">'[3]Annexure-I1'!$BK$3</definedName>
    <definedName name="AAA">'[1]Annexure-I1'!$BK$3</definedName>
    <definedName name="AAAA" localSheetId="4">'[3]Annexure-I1'!$BM$3</definedName>
    <definedName name="AAAA" localSheetId="6">'[3]Annexure-I1'!$BM$3</definedName>
    <definedName name="AAAA">'[1]Annexure-I1'!$BM$3</definedName>
    <definedName name="ASs" localSheetId="4">#REF!</definedName>
    <definedName name="ASs" localSheetId="5">#REF!</definedName>
    <definedName name="ASs" localSheetId="6">#REF!</definedName>
    <definedName name="ASs">#REF!</definedName>
    <definedName name="ASt" localSheetId="5">#REF!</definedName>
    <definedName name="ASt">#REF!</definedName>
    <definedName name="ATs" localSheetId="5">#REF!</definedName>
    <definedName name="ATs">#REF!</definedName>
    <definedName name="ATt" localSheetId="5">#REF!</definedName>
    <definedName name="ATt">#REF!</definedName>
    <definedName name="AUs" localSheetId="5">#REF!</definedName>
    <definedName name="AUs">#REF!</definedName>
    <definedName name="AUt" localSheetId="5">#REF!</definedName>
    <definedName name="AUt">#REF!</definedName>
    <definedName name="B" localSheetId="4">'[3]Annexure-I1'!$BH$3</definedName>
    <definedName name="B" localSheetId="6">'[3]Annexure-I1'!$BH$3</definedName>
    <definedName name="B">'[1]Annexure-I1'!$BH$3</definedName>
    <definedName name="BA" localSheetId="4">'[3]Annexure-I1'!$BF$27</definedName>
    <definedName name="BA" localSheetId="6">'[3]Annexure-I1'!$BF$27</definedName>
    <definedName name="BA">'[1]Annexure-I1'!$BF$27</definedName>
    <definedName name="Basicpay" localSheetId="4">'[3]Annexure-I1'!$BC$5:$BC$72</definedName>
    <definedName name="Basicpay" localSheetId="6">'[3]Annexure-I1'!$BC$5:$BC$72</definedName>
    <definedName name="Basicpay">'[1]Annexure-I1'!$BC$5:$BC$72</definedName>
    <definedName name="BB" localSheetId="4">'[3]Annexure-I1'!$BJ$3</definedName>
    <definedName name="BB" localSheetId="6">'[3]Annexure-I1'!$BJ$3</definedName>
    <definedName name="BB">'[1]Annexure-I1'!$BJ$3</definedName>
    <definedName name="BBa" localSheetId="4">'[3]Annexure-I1'!$BF$22</definedName>
    <definedName name="BBa" localSheetId="6">'[3]Annexure-I1'!$BF$22</definedName>
    <definedName name="BBa">'[1]Annexure-I1'!$BF$22</definedName>
    <definedName name="BBB" localSheetId="4">'[3]Annexure-I1'!$BL$3</definedName>
    <definedName name="BBB" localSheetId="6">'[3]Annexure-I1'!$BL$3</definedName>
    <definedName name="BBB">'[1]Annexure-I1'!$BL$3</definedName>
    <definedName name="BJ" localSheetId="4">'[3]Annexure-I1'!$BP$24</definedName>
    <definedName name="BJ" localSheetId="6">'[3]Annexure-I1'!$BP$24</definedName>
    <definedName name="BJ">'[1]Annexure-I1'!$BP$24</definedName>
    <definedName name="BP" localSheetId="4">'[3]Annexure-I1'!$BV$24</definedName>
    <definedName name="BP" localSheetId="6">'[3]Annexure-I1'!$BV$24</definedName>
    <definedName name="BP">'[1]Annexure-I1'!$BV$24</definedName>
    <definedName name="BY" localSheetId="4">'[3]Annexure-I1'!$CE$23</definedName>
    <definedName name="BY" localSheetId="6">'[3]Annexure-I1'!$CE$23</definedName>
    <definedName name="BY">'[1]Annexure-I1'!$CE$23</definedName>
    <definedName name="CB" localSheetId="4">'[3]Annexure-I1'!$CH$23</definedName>
    <definedName name="CB" localSheetId="6">'[3]Annexure-I1'!$CH$23</definedName>
    <definedName name="CB">'[1]Annexure-I1'!$CH$23</definedName>
    <definedName name="House" localSheetId="4">'[3]Annexure-I1'!$J$5:$J$6</definedName>
    <definedName name="House" localSheetId="6">'[3]Annexure-I1'!$J$5:$J$6</definedName>
    <definedName name="House">'[1]Annexure-I1'!$J$5:$J$6</definedName>
    <definedName name="I" localSheetId="4">'[3]Annexure-I1'!$AX$4</definedName>
    <definedName name="I" localSheetId="6">'[3]Annexure-I1'!$AX$4</definedName>
    <definedName name="I">'[1]Annexure-I1'!$AX$4</definedName>
    <definedName name="ll" localSheetId="4">'[3]Annexure-I1'!$P$18</definedName>
    <definedName name="ll" localSheetId="6">'[3]Annexure-I1'!$P$18</definedName>
    <definedName name="ll">'[1]Annexure-I1'!$P$18</definedName>
    <definedName name="oo" localSheetId="4">'[3]Annexure-I1'!$P$22</definedName>
    <definedName name="oo" localSheetId="6">'[3]Annexure-I1'!$P$22</definedName>
    <definedName name="oo">'[1]Annexure-I1'!$P$22</definedName>
    <definedName name="P" localSheetId="4">'[3]Annexure-I1'!$AJ$4</definedName>
    <definedName name="P" localSheetId="6">'[3]Annexure-I1'!$AJ$4</definedName>
    <definedName name="P">'[1]Annexure-I1'!$AJ$4</definedName>
    <definedName name="Pension" localSheetId="4">'[3]Annexure-I1'!$F$5:$F$6</definedName>
    <definedName name="Pension" localSheetId="6">'[3]Annexure-I1'!$F$5:$F$6</definedName>
    <definedName name="Pension">'[1]Annexure-I1'!$F$5:$F$6</definedName>
    <definedName name="PR" localSheetId="4">'[3]Annexure-I1'!$BG$1</definedName>
    <definedName name="PR" localSheetId="6">'[3]Annexure-I1'!$BG$1</definedName>
    <definedName name="PR">'[1]Annexure-I1'!$BG$1</definedName>
    <definedName name="_xlnm.Print_Area" localSheetId="7">'FORWARDING LETTER'!$A$1:$L$31</definedName>
    <definedName name="_xlnm.Print_Area" localSheetId="3">'nagaraju'!#REF!</definedName>
    <definedName name="_xlnm.Print_Area" localSheetId="1">'NON REFUNDABLE'!$A$1:$K$42</definedName>
    <definedName name="_xlnm.Print_Area" localSheetId="4">'NR'!$A$1:$M$201</definedName>
    <definedName name="_xlnm.Print_Area" localSheetId="6">'RL'!$A$1:$H$138</definedName>
    <definedName name="_xlnm.Print_Area" localSheetId="11">'voucher'!$A$1:$J$33</definedName>
    <definedName name="S" localSheetId="4">'[3]Annexure-I1'!$BH$4</definedName>
    <definedName name="S" localSheetId="6">'[3]Annexure-I1'!$BH$4</definedName>
    <definedName name="S">'[1]Annexure-I1'!$BH$4</definedName>
    <definedName name="sex" localSheetId="4">'[3]Annexure-I1'!$D$5:$D$6</definedName>
    <definedName name="sex" localSheetId="6">'[3]Annexure-I1'!$D$5:$D$6</definedName>
    <definedName name="sex">'[1]Annexure-I1'!$D$5:$D$6</definedName>
    <definedName name="T" localSheetId="4">'[3]Annexure-I1'!$T$3</definedName>
    <definedName name="T" localSheetId="6">'[3]Annexure-I1'!$T$3</definedName>
    <definedName name="T">'[1]Annexure-I1'!$T$3</definedName>
    <definedName name="Vacationpost" localSheetId="4">'[3]Annexure-I1'!$H$5:$H$6</definedName>
    <definedName name="Vacationpost" localSheetId="6">'[3]Annexure-I1'!$H$5:$H$6</definedName>
    <definedName name="Vacationpost">'[1]Annexure-I1'!$H$5:$H$6</definedName>
    <definedName name="XX" localSheetId="4">'[3]Annexure-I1'!$AF$25</definedName>
    <definedName name="XX" localSheetId="6">'[3]Annexure-I1'!$AF$25</definedName>
    <definedName name="XX">'[1]Annexure-I1'!$AF$25</definedName>
    <definedName name="Y" localSheetId="4">'[3]Annexure-I1'!$AH$24</definedName>
    <definedName name="Y" localSheetId="6">'[3]Annexure-I1'!$AH$24</definedName>
    <definedName name="Y">'[1]Annexure-I1'!$AH$24</definedName>
    <definedName name="YY" localSheetId="4">'[3]Annexure-I1'!$Y$31</definedName>
    <definedName name="YY" localSheetId="6">'[3]Annexure-I1'!$Y$31</definedName>
    <definedName name="YY">'[1]Annexure-I1'!$Y$31</definedName>
    <definedName name="Z" localSheetId="4">'[3]Annexure-I1'!$AI$24</definedName>
    <definedName name="Z" localSheetId="6">'[3]Annexure-I1'!$AI$24</definedName>
    <definedName name="Z">'[1]Annexure-I1'!$AI$24</definedName>
  </definedNames>
  <calcPr fullCalcOnLoad="1"/>
</workbook>
</file>

<file path=xl/comments1.xml><?xml version="1.0" encoding="utf-8"?>
<comments xmlns="http://schemas.openxmlformats.org/spreadsheetml/2006/main">
  <authors>
    <author>shine</author>
    <author>NAGARAJU</author>
  </authors>
  <commentList>
    <comment ref="E20" authorId="0">
      <text>
        <r>
          <rPr>
            <sz val="10"/>
            <rFont val="Cambria"/>
            <family val="1"/>
          </rPr>
          <t xml:space="preserve">1).MEDICAL EXPENCES(FATHER,MOTHER,SON,DAUGHER,WIFE,DAUGHTER-IN-LAW,MOTHER-IN-LAW,FATHER-IN-LAW
2).HOUSE PURCHASE
3).HOUSE SITE PURCHASE
4).EDUCATION OF SON,DAUGHTER,SELF.
5)MOTOR CAR.
6).MARRIAGE OF DAUGHTER OR SON
</t>
        </r>
      </text>
    </comment>
    <comment ref="E21" authorId="1">
      <text>
        <r>
          <rPr>
            <sz val="14"/>
            <rFont val="Cambria"/>
            <family val="1"/>
          </rPr>
          <t>Medical certificate/Marriage Certificate/Registered agreement sale deed/Study Certificate and Fees Receipts/Quotation/Etc.</t>
        </r>
      </text>
    </comment>
    <comment ref="E26" authorId="1">
      <text>
        <r>
          <rPr>
            <b/>
            <sz val="9"/>
            <rFont val="Tahoma"/>
            <family val="2"/>
          </rPr>
          <t>HEAD MASTER/
HEAD MISTRESS/
MANDAL EDUCATIONAL OFFICER/
DEPUTY EDUCATIONAL OFFICER</t>
        </r>
      </text>
    </comment>
    <comment ref="E27" authorId="0">
      <text>
        <r>
          <rPr>
            <sz val="12"/>
            <rFont val="Cambria"/>
            <family val="1"/>
          </rPr>
          <t xml:space="preserve">HEAD MASTER
HEAD MISTRESS
MANDAL EDUCATIONAL OFFICER
DEPUTY CHIEF EXECUTIVE OFFICER,ZILL PARISHAD (TO SANCTION LOANS TO HM'S AND NON TEACHING STAFF)
</t>
        </r>
      </text>
    </comment>
    <comment ref="E28" authorId="0">
      <text>
        <r>
          <rPr>
            <sz val="11"/>
            <rFont val="Tahoma"/>
            <family val="2"/>
          </rPr>
          <t>NAME OF OFFICE AND NAME OF PLACE
ZP HIGH SCHOOL, OFFICE OF MANDAL EDUCATION OFFICER,ZILLA PARISHAD.</t>
        </r>
      </text>
    </comment>
    <comment ref="E29" authorId="1">
      <text>
        <r>
          <rPr>
            <b/>
            <sz val="9"/>
            <rFont val="Tahoma"/>
            <family val="2"/>
          </rPr>
          <t>ZP HIGH SCHOOL
/O/o MANDAL EDUCATIONAL OFFICE/
O/o DEPUTY EDUCATIONAL OFFICE</t>
        </r>
      </text>
    </comment>
    <comment ref="E31" authorId="1">
      <text>
        <r>
          <rPr>
            <b/>
            <sz val="9"/>
            <rFont val="Tahoma"/>
            <family val="2"/>
          </rPr>
          <t>HM'S DYEO PLACE/
HS TEACHERS SCHOOL PLACE/
MANDAL TEACHERS WORKING MANDAL</t>
        </r>
      </text>
    </comment>
    <comment ref="G20" authorId="1">
      <text>
        <r>
          <rPr>
            <b/>
            <sz val="9"/>
            <rFont val="Tahoma"/>
            <family val="2"/>
          </rPr>
          <t xml:space="preserve">Pls READ INSTURCTIONS.
</t>
        </r>
      </text>
    </comment>
    <comment ref="E25" authorId="1">
      <text>
        <r>
          <rPr>
            <b/>
            <sz val="9"/>
            <rFont val="Tahoma"/>
            <family val="2"/>
          </rPr>
          <t>NUMBER OF INSTALMENTS FOR TEMPARORY ADVANCE.ex:12,20,24,36.</t>
        </r>
      </text>
    </comment>
  </commentList>
</comments>
</file>

<file path=xl/sharedStrings.xml><?xml version="1.0" encoding="utf-8"?>
<sst xmlns="http://schemas.openxmlformats.org/spreadsheetml/2006/main" count="649" uniqueCount="450">
  <si>
    <t xml:space="preserve">ENCLS: SANCTION ORDERS ALONG WITH FORM 40-A                                                                                          </t>
  </si>
  <si>
    <t xml:space="preserve">                GOVERNMENT OF ANDHRA PRADESH</t>
  </si>
  <si>
    <t>Proceedings of the the Headmaster, Z.P.H.School,...........................................</t>
  </si>
  <si>
    <t xml:space="preserve">                 Present Sri.................................................</t>
  </si>
  <si>
    <t>R.C.No.............................</t>
  </si>
  <si>
    <t>Dated..............................</t>
  </si>
  <si>
    <t>Orders</t>
  </si>
  <si>
    <t xml:space="preserve">  </t>
  </si>
  <si>
    <t>.</t>
  </si>
  <si>
    <t>To</t>
  </si>
  <si>
    <t xml:space="preserve">  Head Master</t>
  </si>
  <si>
    <t>Z.P.High School</t>
  </si>
  <si>
    <t xml:space="preserve">   .................</t>
  </si>
  <si>
    <t xml:space="preserve"> The individual is intimated  the amount sanctioned to be Recovered in ---------- equal monthly instalmements   which  commence with the issue of pay for the month following the month in which the advance was drawn.</t>
  </si>
  <si>
    <t>Z.P.......................along with  FORM 40-A</t>
  </si>
  <si>
    <t>FORM – 40A</t>
  </si>
  <si>
    <t>( See instruction 41 ti iii under treasury rule 17 – Bill for withdrawal from provident funds )</t>
  </si>
  <si>
    <t>District</t>
  </si>
  <si>
    <t>Voucher No</t>
  </si>
  <si>
    <t>Sub-Account No</t>
  </si>
  <si>
    <t>State Provident Fund</t>
  </si>
  <si>
    <t xml:space="preserve">Provident Fund </t>
  </si>
  <si>
    <t>Bill for withdrawing advance for the provident fund of</t>
  </si>
  <si>
    <t>Sri/Smt.</t>
  </si>
  <si>
    <t xml:space="preserve">For the month of </t>
  </si>
  <si>
    <t>in the Office.</t>
  </si>
  <si>
    <t>Name &amp; Designation of the Subscriber</t>
  </si>
  <si>
    <t>:</t>
  </si>
  <si>
    <t>Pay</t>
  </si>
  <si>
    <t>ZPPF A/C NO</t>
  </si>
  <si>
    <t>Nature withdrawn</t>
  </si>
  <si>
    <t>a) Final Payment</t>
  </si>
  <si>
    <t>b) Advance</t>
  </si>
  <si>
    <t>Rs.</t>
  </si>
  <si>
    <t>c) Other</t>
  </si>
  <si>
    <t>Acquittance</t>
  </si>
  <si>
    <t>*(signature of applicant on one rupee revenue stamp)</t>
  </si>
  <si>
    <t>Remarks</t>
  </si>
  <si>
    <t xml:space="preserve">      Sl.No.   </t>
  </si>
  <si>
    <t>Name of subscriber and  Designation</t>
  </si>
  <si>
    <t>Fund Amount</t>
  </si>
  <si>
    <t xml:space="preserve">  Particulars of amount With drawn</t>
  </si>
  <si>
    <t>Amount Refer</t>
  </si>
  <si>
    <t xml:space="preserve">   Station:</t>
  </si>
  <si>
    <t>Signature of the drawing</t>
  </si>
  <si>
    <t>Date :</t>
  </si>
  <si>
    <t>Officer &amp; Designation.</t>
  </si>
  <si>
    <t>(Sanctioning Authority)</t>
  </si>
  <si>
    <t>//ACCOUNT VERIFIED//</t>
  </si>
  <si>
    <t>Signature of Messenger.</t>
  </si>
  <si>
    <t xml:space="preserve">Sub:- </t>
  </si>
  <si>
    <t>School Education-ZPPF-Sanction of Part-final withdrawal from                Z.P. GFeneral Provident FundAccountNo............................toSri/Smt..................... ........................................, workingas................................in Z.P.High School.............................Orders -Issued.</t>
  </si>
  <si>
    <t xml:space="preserve">Ref:- </t>
  </si>
  <si>
    <t>1.G.O.Ms. No. 40, Edn, dated 7-5-2002.</t>
  </si>
  <si>
    <t>2.G.O.Ms. No.443,ER, dated 28-11-2013,</t>
  </si>
  <si>
    <t>3.A.P.G.P.F. Rule 15.</t>
  </si>
  <si>
    <t>4.Z.P.P.F. slip upto F Y ..........................</t>
  </si>
  <si>
    <t xml:space="preserve"> 5.Application of the incumbent, dated ...............</t>
  </si>
  <si>
    <t>Orders:-</t>
  </si>
  <si>
    <t xml:space="preserve">          under Rule 15 ....................of GPF(A.P.) rules sanction is hereby accorded for drawal of Rs.................(Rupees....................................................................................................only) to Sri/Smt.....................................................................,working as....................................................in............................Z.P.G.P.F. A/cNo.............................. to meet the expenditure in connectionwith...............................................................</t>
  </si>
  <si>
    <t xml:space="preserve">       It is certified that the said sanction is accorded on the strength of theproofs / evidences submitted relevant with the rule(s).</t>
  </si>
  <si>
    <t xml:space="preserve">       The Deputy Chief Executive Officer, O/o ZillaParishad............................ is hereby requested to draw and credith the sanctioned amount to the individuals bank accounts through ECS.</t>
  </si>
  <si>
    <t xml:space="preserve">       The individual is intimated to submit the utilization certificate to this Office within 10 days after the receipt of the amount.</t>
  </si>
  <si>
    <t>1.Deputy Chief Executive Officer,</t>
  </si>
  <si>
    <t>2.The Individual.</t>
  </si>
  <si>
    <t>School Education-ZPPF-Sanction of Tempary Advance withdrawal from                Z.P. GFeneral Provident FundAccountNo............................toSri/Smt..................... ........................................, workingas................................in Z.P.High School.............................Orders -Issued.</t>
  </si>
  <si>
    <t xml:space="preserve">          under Rule 14 ....................of GPF(A.P.) rules sanction is hereby accorded for drawal of Rs.................(Rupees....................................................................................................only) to Sri/Smt.....................................................................,working as....................................................in............................Z.P.G.P.F. A/cNo.............................. to meet the expenditure in connectionwith...............................................................</t>
  </si>
  <si>
    <t>To,</t>
  </si>
  <si>
    <t xml:space="preserve"> SUB:- </t>
  </si>
  <si>
    <t xml:space="preserve">             </t>
  </si>
  <si>
    <t xml:space="preserve"> REF:- </t>
  </si>
  <si>
    <t>NAME</t>
  </si>
  <si>
    <t xml:space="preserve">POST </t>
  </si>
  <si>
    <t>AMOUNT SANCTIONED BY THIS OFFICE AS T.A/PART FINAL</t>
  </si>
  <si>
    <t xml:space="preserve"> S.NO                                             </t>
  </si>
  <si>
    <t>REMARKS</t>
  </si>
  <si>
    <t>Passed for Rs………………………………………../-(In words Rupees…………………………………………………………………………………………………………………………………………………………..only).and Pay the same to Sr/Smt…………………………………………………………………………………………………………………………………………………………………………by way of    CHEQUE/         DD/   ON-LINE ADJUSTMENT to the individuals Savings BankAccount No…………………………………at State Bank Of India,…………………………Branch.</t>
  </si>
  <si>
    <t>No &amp; Date of sanction of Letter of Authority</t>
  </si>
  <si>
    <t>ZPPF/GPF LOANS -  RL/NRL PROGRAMME</t>
  </si>
  <si>
    <t>Sri</t>
  </si>
  <si>
    <t xml:space="preserve">DESIGNATION </t>
  </si>
  <si>
    <t>MANDAL</t>
  </si>
  <si>
    <t>PAY</t>
  </si>
  <si>
    <t>14860/-</t>
  </si>
  <si>
    <t>DATE  OF BIRTH</t>
  </si>
  <si>
    <t>DATE OF ENTRY IN TO SERVICE</t>
  </si>
  <si>
    <t>SBI A/C NO</t>
  </si>
  <si>
    <t>S.B.I CHILAKALURIPET,01195</t>
  </si>
  <si>
    <t>BALANCE IN YOU’RE A/C as per Latest Pf slip</t>
  </si>
  <si>
    <t>175000/-</t>
  </si>
  <si>
    <t>ADVANCE REQUIRED</t>
  </si>
  <si>
    <t>purpose of advance required</t>
  </si>
  <si>
    <t xml:space="preserve"> CERTIFICATE ENCLOSED</t>
  </si>
  <si>
    <t>Type of provident fund</t>
  </si>
  <si>
    <t>ZPPF</t>
  </si>
  <si>
    <t>DISTRICT</t>
  </si>
  <si>
    <t>NATURE OF WITH DRAWAL:</t>
  </si>
  <si>
    <t>NON REFUNDABLE</t>
  </si>
  <si>
    <t>FORWARDING OFFICER</t>
  </si>
  <si>
    <t>LOAN SANCTIONING OFFICER</t>
  </si>
  <si>
    <t>OFFICE OF LOAN SANCTIONING OFFICER</t>
  </si>
  <si>
    <t>FORWARDING OFFICE NAME</t>
  </si>
  <si>
    <t>FORWARDINGOFFICE PLACE</t>
  </si>
  <si>
    <t>WORKING PLACE</t>
  </si>
  <si>
    <t>Name of forwarding officer</t>
  </si>
  <si>
    <t>Date of submission of Application</t>
  </si>
  <si>
    <t xml:space="preserve"> CONTACT CELL NUMBER</t>
  </si>
  <si>
    <t>Amount of loan santioned as per rules &amp; requirement</t>
  </si>
  <si>
    <t>Smt</t>
  </si>
  <si>
    <t>Kum</t>
  </si>
  <si>
    <t>12/2013</t>
  </si>
  <si>
    <t>Dated:</t>
  </si>
  <si>
    <t>R.c.No</t>
  </si>
  <si>
    <t>R.c.No date</t>
  </si>
  <si>
    <t>c</t>
  </si>
  <si>
    <t>PF SLIP FOR THE FINANCIAL YEAR</t>
  </si>
  <si>
    <t>2013-2014</t>
  </si>
  <si>
    <t>Application of the incumbent, dated</t>
  </si>
  <si>
    <t xml:space="preserve"> 5.Application of the incumbent,  dated</t>
  </si>
  <si>
    <t>NATURAL OF WITHDRAWAL</t>
  </si>
  <si>
    <t>REFUNDABLE</t>
  </si>
  <si>
    <t>Rupees in Words Conversion</t>
  </si>
  <si>
    <t>NUMBER</t>
  </si>
  <si>
    <t>THIS SHEET IS PREPARED BY K.V.NAGARAJU, PET, ZPHIGH SCHOOL, JAGGAPURAM  9441173101</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</si>
  <si>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</si>
  <si>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</si>
  <si>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</si>
  <si>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</si>
  <si>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</si>
  <si>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</si>
  <si>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</si>
  <si>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</si>
  <si>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</si>
  <si>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</si>
  <si>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</si>
  <si>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</si>
  <si>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</si>
  <si>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</si>
  <si>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</si>
  <si>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</si>
  <si>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</si>
  <si>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</si>
  <si>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</si>
  <si>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</si>
  <si>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</si>
  <si>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</si>
  <si>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</si>
  <si>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</si>
  <si>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</si>
  <si>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</si>
  <si>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</si>
  <si>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</si>
  <si>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</si>
  <si>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</si>
  <si>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</si>
  <si>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</si>
  <si>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</si>
  <si>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</si>
  <si>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</si>
  <si>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</si>
  <si>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</si>
  <si>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</si>
  <si>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</si>
  <si>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</si>
  <si>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</si>
  <si>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</si>
  <si>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</si>
  <si>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</si>
  <si>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</si>
  <si>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</si>
  <si>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</si>
  <si>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</si>
  <si>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</si>
  <si>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</si>
  <si>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</si>
  <si>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</si>
  <si>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</si>
  <si>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</si>
  <si>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</si>
  <si>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</si>
  <si>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</si>
  <si>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</si>
  <si>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</si>
  <si>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</si>
  <si>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</si>
  <si>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</si>
  <si>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</si>
  <si>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</si>
  <si>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</si>
  <si>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</si>
  <si>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</si>
  <si>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</si>
  <si>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</si>
  <si>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</si>
  <si>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</si>
  <si>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</si>
  <si>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</si>
  <si>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</si>
  <si>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</si>
  <si>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</si>
  <si>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</si>
  <si>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</si>
  <si>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</si>
  <si>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</si>
  <si>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</si>
  <si>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</si>
  <si>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</si>
  <si>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</si>
  <si>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</si>
  <si>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</si>
  <si>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</si>
  <si>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</si>
  <si>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</si>
  <si>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</si>
  <si>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</si>
  <si>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</si>
  <si>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</si>
  <si>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</si>
  <si>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</si>
  <si>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</si>
  <si>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</si>
  <si>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</si>
  <si>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</si>
  <si>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Medical certificate</t>
  </si>
  <si>
    <t xml:space="preserve">                                        EARLY   PAYMENT IS  SOLICITED</t>
  </si>
  <si>
    <t xml:space="preserve">  THANKING YOU  SIR</t>
  </si>
  <si>
    <t xml:space="preserve">THE DEPUTY CHIEF EXECUTIVE </t>
  </si>
  <si>
    <t>TO</t>
  </si>
  <si>
    <t>FROM</t>
  </si>
  <si>
    <t>Date</t>
  </si>
  <si>
    <t>FOR WARDING LETTER</t>
  </si>
  <si>
    <t>-----------------------------------------------------------------------------------------------------------------------------</t>
  </si>
  <si>
    <t xml:space="preserve"> PLACE OF WORKING </t>
  </si>
  <si>
    <t>K.V.Nagaraju,B.Com,M.P.Ed</t>
  </si>
  <si>
    <t>ZP high school, uppalapadu</t>
  </si>
  <si>
    <t>nagarajuprtu@gmail.com</t>
  </si>
  <si>
    <t>NUMBER OF INSTALMENTS</t>
  </si>
  <si>
    <t>PRTU GUNTUR - Programme Devloped by K.V.NAGARAJU</t>
  </si>
  <si>
    <t xml:space="preserve">        State Audit,</t>
  </si>
  <si>
    <t>ACCOUNTANT</t>
  </si>
  <si>
    <t xml:space="preserve"> District Audit Officer,</t>
  </si>
  <si>
    <t>TOTAL</t>
  </si>
  <si>
    <t>OBJECTION</t>
  </si>
  <si>
    <t>ADMITTED</t>
  </si>
  <si>
    <t>Item……………………………………of…………………………………</t>
  </si>
  <si>
    <t>FOR USE IN AUDIT OFFICE</t>
  </si>
  <si>
    <t>And Designation</t>
  </si>
  <si>
    <t>Signature of Drawing Officer,</t>
  </si>
  <si>
    <r>
      <t>5.</t>
    </r>
    <r>
      <rPr>
        <sz val="7"/>
        <color indexed="8"/>
        <rFont val="Times New Roman"/>
        <family val="1"/>
      </rPr>
      <t xml:space="preserve">                  </t>
    </r>
    <r>
      <rPr>
        <sz val="12"/>
        <color indexed="8"/>
        <rFont val="Times New Roman"/>
        <family val="1"/>
      </rPr>
      <t>Certified that the member of policies from the GPF Dues not exceed fours the number of policies financed from the GPF exceeded four as these were accepted prior to 16.8.98.</t>
    </r>
  </si>
  <si>
    <r>
      <t>4.</t>
    </r>
    <r>
      <rPr>
        <sz val="7"/>
        <color indexed="8"/>
        <rFont val="Times New Roman"/>
        <family val="1"/>
      </rPr>
      <t xml:space="preserve">      </t>
    </r>
    <r>
      <rPr>
        <sz val="12"/>
        <color indexed="8"/>
        <rFont val="Times New Roman"/>
        <family val="1"/>
      </rPr>
      <t>Certified that in respect of withdrawals made in bill (Form – 10A) one month / two month / three months / previous to the dates towards a payment of insurance premium the original premia receipt have been within one month of the date of withdrawals forwarded to the ZPP for duty produced to me for with the receipt and that necessary and orsement have been made on the receipt to that effect that the abetment of income tax is admissible.</t>
    </r>
  </si>
  <si>
    <t>stock No</t>
  </si>
  <si>
    <t>Due Date of Primium</t>
  </si>
  <si>
    <t>Name of Company</t>
  </si>
  <si>
    <t>Name of Policy</t>
  </si>
  <si>
    <t>subcriber Account No.</t>
  </si>
  <si>
    <t>Name of the Fund</t>
  </si>
  <si>
    <t>Sl.No</t>
  </si>
  <si>
    <r>
      <t>3.</t>
    </r>
    <r>
      <rPr>
        <sz val="7"/>
        <color indexed="8"/>
        <rFont val="Times New Roman"/>
        <family val="1"/>
      </rPr>
      <t xml:space="preserve">                  </t>
    </r>
    <r>
      <rPr>
        <sz val="12"/>
        <color indexed="8"/>
        <rFont val="Times New Roman"/>
        <family val="1"/>
      </rPr>
      <t>Certified that the amount asked from the bill as required to meet the yearly premium due on in respect of policy No. _ _ _ _ _ _ _ _ _ _ _ _  with the company limited _ _ _ _ _ _ _ _ _ _ in policy/policies in question has been assigned to the Government of A.P. and in the custody of the ZPP for the details, of the policy / policies proposed to be taken has been communicated to and accepted by the Zilla Parishad.</t>
    </r>
  </si>
  <si>
    <t>by way of    CHEQUE/         DD/   ON-LINE ADJUSTMENT to the individuals Savings Bank</t>
  </si>
  <si>
    <t>…………………………………………………………………………………………………</t>
  </si>
  <si>
    <t>and Pay the same to Sr/Smt………………………………………………………………………</t>
  </si>
  <si>
    <t>……………………………………………………………………………………………..only).</t>
  </si>
  <si>
    <t>Passed for Rs………………………………………../-(In words Rupees……………………………………………………………</t>
  </si>
  <si>
    <t>Amount  Now Refund Rs.</t>
  </si>
  <si>
    <t>Particulars of Amount drawn</t>
  </si>
  <si>
    <t>Fund amount</t>
  </si>
  <si>
    <t>PF Number</t>
  </si>
  <si>
    <t>Name of Subscriber and Designation</t>
  </si>
  <si>
    <t>*signature of applicant on one rupee revenue stamp</t>
  </si>
  <si>
    <t>:: Rs.</t>
  </si>
  <si>
    <t>Authority</t>
  </si>
  <si>
    <t>No &amp; Date of sanction of Letter of</t>
  </si>
  <si>
    <t>in the Office…………………………………………………………..</t>
  </si>
  <si>
    <t>For the month of ……………./………..</t>
  </si>
  <si>
    <t>Designation::</t>
  </si>
  <si>
    <t>Signature::</t>
  </si>
  <si>
    <t>Forqarded to the Accounts Officer, Zilla Praja Prarishad, Guntur for necessary action</t>
  </si>
  <si>
    <t>……………………………only)the amount being drawn in ……………………………………instalment(s).</t>
  </si>
  <si>
    <t>withdrawal of Rs.                   (Rupees………………………………………………………</t>
  </si>
  <si>
    <t xml:space="preserve">Sanction of the …………………………………….is covered to the part-final </t>
  </si>
  <si>
    <t>Dated the:……………………………………………………………</t>
  </si>
  <si>
    <t>O/o………………………………………………………………………</t>
  </si>
  <si>
    <t xml:space="preserve">Rc.No.                                          </t>
  </si>
  <si>
    <t>Designation:</t>
  </si>
  <si>
    <t>Signature:</t>
  </si>
  <si>
    <t xml:space="preserve">         Certificate in item, 2,3 and 4 above are not necessary if the part-final withdrawal is for higher Education or for Betrothal Ceremony or marriage purpose.</t>
  </si>
  <si>
    <t>Delete the certificate not applicable.</t>
  </si>
  <si>
    <t>NOTE :</t>
  </si>
  <si>
    <r>
      <t>7.</t>
    </r>
    <r>
      <rPr>
        <sz val="7"/>
        <color indexed="8"/>
        <rFont val="Times New Roman"/>
        <family val="1"/>
      </rPr>
      <t xml:space="preserve">      </t>
    </r>
    <r>
      <rPr>
        <sz val="12"/>
        <color indexed="8"/>
        <rFont val="Times New Roman"/>
        <family val="1"/>
      </rPr>
      <t>In addition to this part final withdrawal, no temporary advance has been granted to the subscriber for the same purpose now.</t>
    </r>
  </si>
  <si>
    <r>
      <t>6.</t>
    </r>
    <r>
      <rPr>
        <sz val="7"/>
        <color indexed="8"/>
        <rFont val="Times New Roman"/>
        <family val="1"/>
      </rPr>
      <t xml:space="preserve">      </t>
    </r>
    <r>
      <rPr>
        <sz val="12"/>
        <color indexed="8"/>
        <rFont val="Times New Roman"/>
        <family val="1"/>
      </rPr>
      <t>No part final withdrawal has been granted previously to the subscriber for the purpose and</t>
    </r>
  </si>
  <si>
    <r>
      <t>5.</t>
    </r>
    <r>
      <rPr>
        <sz val="7"/>
        <color indexed="8"/>
        <rFont val="Times New Roman"/>
        <family val="1"/>
      </rPr>
      <t xml:space="preserve">      </t>
    </r>
    <r>
      <rPr>
        <sz val="12"/>
        <color indexed="8"/>
        <rFont val="Times New Roman"/>
        <family val="1"/>
      </rPr>
      <t>I have satisfied myself that the applicant has not taken any loan/assistance under any scheme sponsored by the of from any other Government source and that the necessary notes has been made regarding the verification of the requirements laid down _ _ _ _ _ _ _ _ _ _ _ _ in case of complete repayment of loan during the service of the subscriber.</t>
    </r>
  </si>
  <si>
    <r>
      <t>4.</t>
    </r>
    <r>
      <rPr>
        <sz val="7"/>
        <color indexed="8"/>
        <rFont val="Times New Roman"/>
        <family val="1"/>
      </rPr>
      <t xml:space="preserve">      </t>
    </r>
    <r>
      <rPr>
        <sz val="12"/>
        <color indexed="8"/>
        <rFont val="Times New Roman"/>
        <family val="1"/>
      </rPr>
      <t>I have verified the progress of construction of the above and the 2</t>
    </r>
    <r>
      <rPr>
        <vertAlign val="superscript"/>
        <sz val="12"/>
        <color indexed="8"/>
        <rFont val="Times New Roman"/>
        <family val="1"/>
      </rPr>
      <t>nd</t>
    </r>
    <r>
      <rPr>
        <sz val="12"/>
        <color indexed="8"/>
        <rFont val="Times New Roman"/>
        <family val="1"/>
      </rPr>
      <t xml:space="preserve"> / 3</t>
    </r>
    <r>
      <rPr>
        <vertAlign val="superscript"/>
        <sz val="12"/>
        <color indexed="8"/>
        <rFont val="Times New Roman"/>
        <family val="1"/>
      </rPr>
      <t>rd</t>
    </r>
    <r>
      <rPr>
        <sz val="12"/>
        <color indexed="8"/>
        <rFont val="Times New Roman"/>
        <family val="1"/>
      </rPr>
      <t xml:space="preserve"> / 4</t>
    </r>
    <r>
      <rPr>
        <vertAlign val="superscript"/>
        <sz val="12"/>
        <color indexed="8"/>
        <rFont val="Times New Roman"/>
        <family val="1"/>
      </rPr>
      <t>th</t>
    </r>
    <r>
      <rPr>
        <sz val="12"/>
        <color indexed="8"/>
        <rFont val="Times New Roman"/>
        <family val="1"/>
      </rPr>
      <t xml:space="preserve"> instalment of the withdrawal may be paid.</t>
    </r>
  </si>
  <si>
    <r>
      <t>3.</t>
    </r>
    <r>
      <rPr>
        <sz val="7"/>
        <color indexed="8"/>
        <rFont val="Times New Roman"/>
        <family val="1"/>
      </rPr>
      <t xml:space="preserve">      </t>
    </r>
    <r>
      <rPr>
        <sz val="12"/>
        <color indexed="8"/>
        <rFont val="Times New Roman"/>
        <family val="1"/>
      </rPr>
      <t>The applicant has signed the undertaking prescribed in rules(s) …………………and that the same if    forwarded here with</t>
    </r>
  </si>
  <si>
    <r>
      <t>2.</t>
    </r>
    <r>
      <rPr>
        <sz val="7"/>
        <color indexed="8"/>
        <rFont val="Times New Roman"/>
        <family val="1"/>
      </rPr>
      <t xml:space="preserve">      </t>
    </r>
    <r>
      <rPr>
        <sz val="12"/>
        <color indexed="8"/>
        <rFont val="Times New Roman"/>
        <family val="1"/>
      </rPr>
      <t>I satisfied myself that the conditions prescribed in rules _ _ _ _ _ _ _ _ _ _  referred to above have been fulfilled and that the subscriber has produced to me the necessary deeds and papers which are enclosed.</t>
    </r>
  </si>
  <si>
    <t>1.    The part final withdrawal has been recommended under rule(s)…………….</t>
  </si>
  <si>
    <t>Certified that /</t>
  </si>
  <si>
    <t>( in Triplicate )</t>
  </si>
  <si>
    <t>The above particulars have been verified to be correct forwarded to the</t>
  </si>
  <si>
    <t>Dated the:…………………………………</t>
  </si>
  <si>
    <t>O/o…………………………………………………</t>
  </si>
  <si>
    <t>Rc.No………………..</t>
  </si>
  <si>
    <t>For the use of Head of the office/Head of the Department</t>
  </si>
  <si>
    <t>Office of drawing officer:</t>
  </si>
  <si>
    <t>Signature of Applicant</t>
  </si>
  <si>
    <t>Signature of the Head of</t>
  </si>
  <si>
    <t>Amount if any received already for Government for purchase of house sites of house     building purposes other than from the provident fund account.</t>
  </si>
  <si>
    <r>
      <t>c.</t>
    </r>
    <r>
      <rPr>
        <sz val="7"/>
        <color indexed="8"/>
        <rFont val="Times New Roman"/>
        <family val="1"/>
      </rPr>
      <t xml:space="preserve">    </t>
    </r>
    <r>
      <rPr>
        <sz val="12"/>
        <color indexed="8"/>
        <rFont val="Times New Roman"/>
        <family val="1"/>
      </rPr>
      <t>Amount of instalment or instalments last taken if any for house,  building of and purchase of house sites (State particulars of amount, dates on which taken)</t>
    </r>
  </si>
  <si>
    <r>
      <t>b.</t>
    </r>
    <r>
      <rPr>
        <sz val="7"/>
        <color indexed="8"/>
        <rFont val="Times New Roman"/>
        <family val="1"/>
      </rPr>
      <t xml:space="preserve">    </t>
    </r>
    <r>
      <rPr>
        <sz val="12"/>
        <color indexed="8"/>
        <rFont val="Times New Roman"/>
        <family val="1"/>
      </rPr>
      <t>Amount required for meeting marriage expenses, indicating the No. of marriage to be celebrated.</t>
    </r>
  </si>
  <si>
    <r>
      <t>a.</t>
    </r>
    <r>
      <rPr>
        <sz val="7"/>
        <color indexed="8"/>
        <rFont val="Times New Roman"/>
        <family val="1"/>
      </rPr>
      <t xml:space="preserve">    </t>
    </r>
    <r>
      <rPr>
        <sz val="12"/>
        <color indexed="8"/>
        <rFont val="Times New Roman"/>
        <family val="1"/>
      </rPr>
      <t>Particularsm of expenses required to be incurred on the higher Education, and</t>
    </r>
  </si>
  <si>
    <r>
      <t>V.</t>
    </r>
    <r>
      <rPr>
        <sz val="7"/>
        <color indexed="8"/>
        <rFont val="Times New Roman"/>
        <family val="1"/>
      </rPr>
      <t>  </t>
    </r>
    <r>
      <rPr>
        <sz val="12"/>
        <color indexed="8"/>
        <rFont val="Times New Roman"/>
        <family val="1"/>
      </rPr>
      <t xml:space="preserve"> Total amount and date of loan taken for the purchase or house site and the amount outstanding against that on date.</t>
    </r>
  </si>
  <si>
    <r>
      <t xml:space="preserve"> </t>
    </r>
    <r>
      <rPr>
        <sz val="12"/>
        <color indexed="8"/>
        <rFont val="Times New Roman"/>
        <family val="1"/>
      </rPr>
      <t>IV.</t>
    </r>
    <r>
      <rPr>
        <sz val="7"/>
        <color indexed="8"/>
        <rFont val="Times New Roman"/>
        <family val="1"/>
      </rPr>
      <t xml:space="preserve"> </t>
    </r>
    <r>
      <rPr>
        <sz val="12"/>
        <color indexed="8"/>
        <rFont val="Times New Roman"/>
        <family val="1"/>
      </rPr>
      <t>Actual amount required for redemption of the house of house-site.</t>
    </r>
  </si>
  <si>
    <r>
      <t>III.</t>
    </r>
    <r>
      <rPr>
        <sz val="7"/>
        <color indexed="8"/>
        <rFont val="Times New Roman"/>
        <family val="1"/>
      </rPr>
      <t xml:space="preserve">   </t>
    </r>
    <r>
      <rPr>
        <sz val="12"/>
        <color indexed="8"/>
        <rFont val="Times New Roman"/>
        <family val="1"/>
      </rPr>
      <t>Anticipated cost of additions or alterations to be made by the house.</t>
    </r>
  </si>
  <si>
    <r>
      <t>II.</t>
    </r>
    <r>
      <rPr>
        <sz val="7"/>
        <color indexed="8"/>
        <rFont val="Times New Roman"/>
        <family val="1"/>
      </rPr>
      <t xml:space="preserve">   </t>
    </r>
    <r>
      <rPr>
        <sz val="12"/>
        <color indexed="8"/>
        <rFont val="Times New Roman"/>
        <family val="1"/>
      </rPr>
      <t>Anticipated cost of house proposal to be built/ rebuilt.</t>
    </r>
  </si>
  <si>
    <r>
      <t xml:space="preserve"> </t>
    </r>
    <r>
      <rPr>
        <sz val="12"/>
        <color indexed="8"/>
        <rFont val="Times New Roman"/>
        <family val="1"/>
      </rPr>
      <t>I.</t>
    </r>
    <r>
      <rPr>
        <sz val="7"/>
        <color indexed="8"/>
        <rFont val="Times New Roman"/>
        <family val="1"/>
      </rPr>
      <t xml:space="preserve">    </t>
    </r>
    <r>
      <rPr>
        <sz val="12"/>
        <color indexed="8"/>
        <rFont val="Times New Roman"/>
        <family val="1"/>
      </rPr>
      <t>Actual cost of acquiring the house of house – site.</t>
    </r>
  </si>
  <si>
    <t>D.O.B</t>
  </si>
  <si>
    <r>
      <t xml:space="preserve">                       </t>
    </r>
    <r>
      <rPr>
        <b/>
        <sz val="12"/>
        <color indexed="8"/>
        <rFont val="Cambria"/>
        <family val="1"/>
      </rPr>
      <t>iii.        The date of superannuation</t>
    </r>
  </si>
  <si>
    <r>
      <t xml:space="preserve">                             </t>
    </r>
    <r>
      <rPr>
        <b/>
        <sz val="12"/>
        <color indexed="8"/>
        <rFont val="Cambria"/>
        <family val="1"/>
      </rPr>
      <t>ii.</t>
    </r>
    <r>
      <rPr>
        <b/>
        <sz val="7"/>
        <color indexed="8"/>
        <rFont val="Cambria"/>
        <family val="1"/>
      </rPr>
      <t xml:space="preserve">        </t>
    </r>
    <r>
      <rPr>
        <b/>
        <sz val="12"/>
        <color indexed="8"/>
        <rFont val="Cambria"/>
        <family val="1"/>
      </rPr>
      <t>Period of service required on the date of application for attaining the age of superannuation and                                        Below 10years</t>
    </r>
  </si>
  <si>
    <t>D.O.J</t>
  </si>
  <si>
    <r>
      <t xml:space="preserve">                           </t>
    </r>
    <r>
      <rPr>
        <b/>
        <sz val="12"/>
        <color indexed="8"/>
        <rFont val="Cambria"/>
        <family val="1"/>
      </rPr>
      <t>i.</t>
    </r>
    <r>
      <rPr>
        <b/>
        <sz val="7"/>
        <color indexed="8"/>
        <rFont val="Cambria"/>
        <family val="1"/>
      </rPr>
      <t xml:space="preserve">        </t>
    </r>
    <r>
      <rPr>
        <b/>
        <sz val="12"/>
        <color indexed="8"/>
        <rFont val="Cambria"/>
        <family val="1"/>
      </rPr>
      <t>Total service including broken periods, if any</t>
    </r>
  </si>
  <si>
    <r>
      <t>iii.</t>
    </r>
    <r>
      <rPr>
        <sz val="7"/>
        <color indexed="8"/>
        <rFont val="Times New Roman"/>
        <family val="1"/>
      </rPr>
      <t xml:space="preserve">        </t>
    </r>
    <r>
      <rPr>
        <sz val="12"/>
        <color indexed="8"/>
        <rFont val="Times New Roman"/>
        <family val="1"/>
      </rPr>
      <t>Actual date fixed for celebration of the betrothal ceremony or marriage or marriages</t>
    </r>
  </si>
  <si>
    <r>
      <t>ii.</t>
    </r>
    <r>
      <rPr>
        <sz val="7"/>
        <color indexed="8"/>
        <rFont val="Times New Roman"/>
        <family val="1"/>
      </rPr>
      <t xml:space="preserve">          </t>
    </r>
    <r>
      <rPr>
        <sz val="12"/>
        <color indexed="8"/>
        <rFont val="Times New Roman"/>
        <family val="1"/>
      </rPr>
      <t>Whether any advance under ordinary rules has been drawan respect of the betrothal ceremony of marriage for which the present withdrawal is sought for</t>
    </r>
  </si>
  <si>
    <r>
      <t>i.</t>
    </r>
    <r>
      <rPr>
        <sz val="7"/>
        <color indexed="8"/>
        <rFont val="Times New Roman"/>
        <family val="1"/>
      </rPr>
      <t xml:space="preserve">            </t>
    </r>
    <r>
      <rPr>
        <sz val="12"/>
        <color indexed="8"/>
        <rFont val="Times New Roman"/>
        <family val="1"/>
      </rPr>
      <t>Whether for marriage or betrothal ceremony of the subscriber daughter / son or for any other female relating dependent of the subscriber, who has no daughter.</t>
    </r>
  </si>
  <si>
    <r>
      <t>c.</t>
    </r>
    <r>
      <rPr>
        <sz val="7"/>
        <color indexed="8"/>
        <rFont val="Times New Roman"/>
        <family val="1"/>
      </rPr>
      <t xml:space="preserve">          </t>
    </r>
    <r>
      <rPr>
        <sz val="12"/>
        <color indexed="8"/>
        <rFont val="Times New Roman"/>
        <family val="1"/>
      </rPr>
      <t>If it is for marriage or betrothal expenses</t>
    </r>
  </si>
  <si>
    <t>v.      The date of previous withdrawal of advance, if any taken for this purpose.</t>
  </si>
  <si>
    <t>iv.    Whether this is the first of the second withdrawal for the current year.</t>
  </si>
  <si>
    <t>iii.    Whether the course is for more than three years and beyond the high school stage.</t>
  </si>
  <si>
    <t>ii.      The specific course taken by the person and the name of beyond the high school stage.</t>
  </si>
  <si>
    <r>
      <t>i.</t>
    </r>
    <r>
      <rPr>
        <sz val="7"/>
        <color indexed="8"/>
        <rFont val="Times New Roman"/>
        <family val="1"/>
      </rPr>
      <t xml:space="preserve">        </t>
    </r>
    <r>
      <rPr>
        <sz val="12"/>
        <color indexed="8"/>
        <rFont val="Times New Roman"/>
        <family val="1"/>
      </rPr>
      <t>relationship with the person (who is actually dependent on the subscriber / for whom the withdrawal is required.</t>
    </r>
  </si>
  <si>
    <r>
      <t>b.</t>
    </r>
    <r>
      <rPr>
        <sz val="7"/>
        <color indexed="8"/>
        <rFont val="Times New Roman"/>
        <family val="1"/>
      </rPr>
      <t xml:space="preserve">          </t>
    </r>
    <r>
      <rPr>
        <sz val="12"/>
        <color indexed="8"/>
        <rFont val="Times New Roman"/>
        <family val="1"/>
      </rPr>
      <t>It is for higher Education.</t>
    </r>
  </si>
  <si>
    <r>
      <t>vii.</t>
    </r>
    <r>
      <rPr>
        <sz val="7"/>
        <color indexed="8"/>
        <rFont val="Times New Roman"/>
        <family val="1"/>
      </rPr>
      <t xml:space="preserve">              </t>
    </r>
    <r>
      <rPr>
        <sz val="12"/>
        <color indexed="8"/>
        <rFont val="Times New Roman"/>
        <family val="1"/>
      </rPr>
      <t>For repayment of any loan taken under.</t>
    </r>
  </si>
  <si>
    <r>
      <t>vi.</t>
    </r>
    <r>
      <rPr>
        <sz val="7"/>
        <color indexed="8"/>
        <rFont val="Times New Roman"/>
        <family val="1"/>
      </rPr>
      <t xml:space="preserve">                </t>
    </r>
    <r>
      <rPr>
        <sz val="12"/>
        <color indexed="8"/>
        <rFont val="Times New Roman"/>
        <family val="1"/>
      </rPr>
      <t>For repayment of loan expressly taken for the purchase of ahouse site and</t>
    </r>
  </si>
  <si>
    <r>
      <t>v.</t>
    </r>
    <r>
      <rPr>
        <sz val="7"/>
        <color indexed="8"/>
        <rFont val="Times New Roman"/>
        <family val="1"/>
      </rPr>
      <t xml:space="preserve">                  </t>
    </r>
    <r>
      <rPr>
        <sz val="12"/>
        <color indexed="8"/>
        <rFont val="Times New Roman"/>
        <family val="1"/>
      </rPr>
      <t>For purchase of house site.</t>
    </r>
  </si>
  <si>
    <r>
      <t>iv.</t>
    </r>
    <r>
      <rPr>
        <sz val="7"/>
        <color indexed="8"/>
        <rFont val="Times New Roman"/>
        <family val="1"/>
      </rPr>
      <t xml:space="preserve">                </t>
    </r>
    <r>
      <rPr>
        <sz val="12"/>
        <color indexed="8"/>
        <rFont val="Times New Roman"/>
        <family val="1"/>
      </rPr>
      <t>For making additions of alterations to house.</t>
    </r>
  </si>
  <si>
    <r>
      <t>iii.</t>
    </r>
    <r>
      <rPr>
        <sz val="7"/>
        <color indexed="8"/>
        <rFont val="Times New Roman"/>
        <family val="1"/>
      </rPr>
      <t xml:space="preserve">                </t>
    </r>
    <r>
      <rPr>
        <sz val="12"/>
        <color indexed="8"/>
        <rFont val="Times New Roman"/>
        <family val="1"/>
      </rPr>
      <t>For redemption of house.</t>
    </r>
  </si>
  <si>
    <r>
      <t>ii.</t>
    </r>
    <r>
      <rPr>
        <sz val="7"/>
        <color indexed="8"/>
        <rFont val="Times New Roman"/>
        <family val="1"/>
      </rPr>
      <t xml:space="preserve">                  </t>
    </r>
    <r>
      <rPr>
        <sz val="12"/>
        <color indexed="8"/>
        <rFont val="Times New Roman"/>
        <family val="1"/>
      </rPr>
      <t>For construction, reconstruction a house.</t>
    </r>
  </si>
  <si>
    <r>
      <t>i.</t>
    </r>
    <r>
      <rPr>
        <sz val="7"/>
        <color indexed="8"/>
        <rFont val="Times New Roman"/>
        <family val="1"/>
      </rPr>
      <t xml:space="preserve">                    </t>
    </r>
    <r>
      <rPr>
        <sz val="12"/>
        <color indexed="8"/>
        <rFont val="Times New Roman"/>
        <family val="1"/>
      </rPr>
      <t>for purchasing a house.</t>
    </r>
  </si>
  <si>
    <r>
      <t>a.</t>
    </r>
    <r>
      <rPr>
        <sz val="7"/>
        <color indexed="8"/>
        <rFont val="Times New Roman"/>
        <family val="1"/>
      </rPr>
      <t xml:space="preserve">          </t>
    </r>
    <r>
      <rPr>
        <sz val="12"/>
        <color indexed="8"/>
        <rFont val="Times New Roman"/>
        <family val="1"/>
      </rPr>
      <t>If it is for house building or for the purpose of purchasing a house site or for the expenses purposes of repayment of any loan taken under.</t>
    </r>
  </si>
  <si>
    <t>The purposes for which the amount is required.</t>
  </si>
  <si>
    <t>LOAN AMOUNT REQUIRED</t>
  </si>
  <si>
    <t>Amount required in the case of construction of house or for the purchase of a house-site,   the No. of installments in which it is required should stated.</t>
  </si>
  <si>
    <t>Balance at credit at the time of making the first part final withdrawal.</t>
  </si>
  <si>
    <t xml:space="preserve">     ii. </t>
  </si>
  <si>
    <t>Amount of part final withdrawal already taken</t>
  </si>
  <si>
    <t xml:space="preserve">      i. </t>
  </si>
  <si>
    <t>b)   If it is a second part final withdrawals for the purchase of carrying out additions and alterations to or reconstructions of a house acquired with the held if withdrawal already made of which may be made in future from the provident fund.</t>
  </si>
  <si>
    <t>The total balance at the credit of all the provident funds should be taken into account, if the subscriber subscribers to or more than one provident.</t>
  </si>
  <si>
    <r>
      <t>a)</t>
    </r>
    <r>
      <rPr>
        <sz val="7"/>
        <color indexed="8"/>
        <rFont val="Times New Roman"/>
        <family val="1"/>
      </rPr>
      <t xml:space="preserve">      </t>
    </r>
    <r>
      <rPr>
        <sz val="12"/>
        <color indexed="8"/>
        <rFont val="Times New Roman"/>
        <family val="1"/>
      </rPr>
      <t>Balance at the credit of the subscriber on the date of application.  In the case of a part final withdrawal of house building and marriage purchase as well as purchase of house / house – sites.</t>
    </r>
  </si>
  <si>
    <t>YES/No</t>
  </si>
  <si>
    <t>Copy of Latest ZPPF/GPF Account Slip Enclosed?</t>
  </si>
  <si>
    <t>8)</t>
  </si>
  <si>
    <t>Account No.</t>
  </si>
  <si>
    <t>Name of the provident funds</t>
  </si>
  <si>
    <t>7)</t>
  </si>
  <si>
    <t xml:space="preserve">(b). Bank /Branch Name &amp;Code No </t>
  </si>
  <si>
    <t>(Xerox copy of Bank Pass book should be enclosed)</t>
  </si>
  <si>
    <t>(a).SBI Bank A/C No</t>
  </si>
  <si>
    <t>6)</t>
  </si>
  <si>
    <t xml:space="preserve"> Date of Enter into service</t>
  </si>
  <si>
    <t>5)</t>
  </si>
  <si>
    <t>Date of Birth</t>
  </si>
  <si>
    <t>4)</t>
  </si>
  <si>
    <t>3)</t>
  </si>
  <si>
    <t>Designation</t>
  </si>
  <si>
    <t>2)</t>
  </si>
  <si>
    <t xml:space="preserve"> Employee Code:(issued by treasury )</t>
  </si>
  <si>
    <t xml:space="preserve">Name of subscriber </t>
  </si>
  <si>
    <t>1)</t>
  </si>
  <si>
    <t xml:space="preserve">        Form of application for part final withdrawal of money from the zilla parishad provident fund for house building purchase of redemption of house and house sites, higher education purposes of marriage or medical expenses.</t>
  </si>
  <si>
    <t>NON REFUNDABLE LOAN(NRL)</t>
  </si>
  <si>
    <t>APPENDIX – D</t>
  </si>
  <si>
    <t>Signature of Drawing Officer,                       And Designation</t>
  </si>
  <si>
    <t>Station</t>
  </si>
  <si>
    <r>
      <rPr>
        <sz val="7"/>
        <color indexed="8"/>
        <rFont val="Times New Roman"/>
        <family val="1"/>
      </rPr>
      <t xml:space="preserve">          </t>
    </r>
    <r>
      <rPr>
        <sz val="12"/>
        <color indexed="8"/>
        <rFont val="Times New Roman"/>
        <family val="1"/>
      </rPr>
      <t>Certified that the member of policies from the GPF Dues not exceed fours the number of policies financed from the GPF exceeded four as these were accepted prior to 16.8.98.</t>
    </r>
  </si>
  <si>
    <r>
      <rPr>
        <sz val="7"/>
        <color indexed="8"/>
        <rFont val="Times New Roman"/>
        <family val="1"/>
      </rPr>
      <t xml:space="preserve">             </t>
    </r>
    <r>
      <rPr>
        <sz val="12"/>
        <color indexed="8"/>
        <rFont val="Times New Roman"/>
        <family val="1"/>
      </rPr>
      <t>Certified that in respect of withdrawals made in bill (Form – 10A) one month / two month / three months / previous to the dates towards a payment of insurance premium the original premia receipt have been within one month of the date of withdrawals forwarded to the ZPP for duty produced to me for with the receipt and that necessary and orsement have been made on the receipt to that effect that the abetment of income tax is admissible.</t>
    </r>
  </si>
  <si>
    <t>Date of  premium</t>
  </si>
  <si>
    <t>Name of the Company</t>
  </si>
  <si>
    <t>Subscriber Account No.</t>
  </si>
  <si>
    <t>Name of the     Fund</t>
  </si>
  <si>
    <t>Sl.No.</t>
  </si>
  <si>
    <r>
      <rPr>
        <sz val="7"/>
        <color indexed="8"/>
        <rFont val="Times New Roman"/>
        <family val="1"/>
      </rPr>
      <t xml:space="preserve">   </t>
    </r>
    <r>
      <rPr>
        <sz val="12"/>
        <color indexed="8"/>
        <rFont val="Times New Roman"/>
        <family val="1"/>
      </rPr>
      <t>Certified that the amount asked from the bill as required to meet the yearly premium due on in respect of policy No. _ _ _ _ _ _ _ _ _ _ _ _  with the company limited _ _ _ _ _ _ _ _ _ _ in policy/policies in question has been assigned to the Government of A.P. and in the custody of the ZPP for the details, of the policy / policies proposed to be taken has been communicated to and accepted by the Zilla Parishad.</t>
    </r>
  </si>
  <si>
    <r>
      <rPr>
        <sz val="7"/>
        <color indexed="8"/>
        <rFont val="Times New Roman"/>
        <family val="1"/>
      </rPr>
      <t xml:space="preserve">  </t>
    </r>
    <r>
      <rPr>
        <sz val="12"/>
        <color indexed="8"/>
        <rFont val="Times New Roman"/>
        <family val="1"/>
      </rPr>
      <t>Certified that the balance in the funds at the credit of Sri _ _ _ _ _ _ _ _ _ _ _ _ _ _ _ _ _ _ _ _ _ _ _ _ _ _ _ _ _ _ _ of the date of withdrawn covers the sum in this bill.</t>
    </r>
  </si>
  <si>
    <t xml:space="preserve">      Certified that I have satisfy myself sums included in bills ( Form 40-A) drawn one month / two three month previous to this date in favour of member accounts No._ __ _ _ _ _ with the exception of these detailed ( of which the total has been refunded by deduction in this form ) have been disbursed to the proper persons and that acquittance have taken and filed in my office with receipt stamps duly cancelled for every payment.</t>
  </si>
  <si>
    <t>PTO</t>
  </si>
  <si>
    <t xml:space="preserve">  SIGNATURE OF THE APPLICANT.</t>
  </si>
  <si>
    <t>RECOMANDED FOR SANCTION OF LOAN</t>
  </si>
  <si>
    <t>the temporary withdrawal.</t>
  </si>
  <si>
    <t>justifying the application for</t>
  </si>
  <si>
    <t>circumstances of the subscriber,</t>
  </si>
  <si>
    <t>Full particulars of the peculiar</t>
  </si>
  <si>
    <t>is proposed to be re paid.</t>
  </si>
  <si>
    <t>in which the consolidated advance</t>
  </si>
  <si>
    <t>and amount of monthly instalements</t>
  </si>
  <si>
    <t>advance items 6 &amp; 7 and number</t>
  </si>
  <si>
    <t xml:space="preserve">Amount of the consolidate </t>
  </si>
  <si>
    <t>is required.</t>
  </si>
  <si>
    <t>Purpose for which the advance</t>
  </si>
  <si>
    <t>Amount of advance required</t>
  </si>
  <si>
    <t>::</t>
  </si>
  <si>
    <t>advance was taken them.</t>
  </si>
  <si>
    <t>if any, and the purpose for which</t>
  </si>
  <si>
    <t>Amount of advance out standing</t>
  </si>
  <si>
    <t>on the date of application.</t>
  </si>
  <si>
    <t>Balance of credit of the subscriber</t>
  </si>
  <si>
    <t>C)Copy of Latest ZPPF/GPF Account Slip Enclosed?    YES/NO</t>
  </si>
  <si>
    <t>(b)Bank /Branch Name &amp;Code  No</t>
  </si>
  <si>
    <t>(a)Bank A/C No</t>
  </si>
  <si>
    <t>Z.P.P.F Account No.</t>
  </si>
  <si>
    <t>Name of the Subscriber</t>
  </si>
  <si>
    <t>** ** **</t>
  </si>
  <si>
    <t>ZILLA PARISHAD PROVIDENT FUND.</t>
  </si>
  <si>
    <t xml:space="preserve">APPLICATION FOR SANCTION OF TEMPORARY ADVANCE FROM </t>
  </si>
  <si>
    <t>REFUNDABLE LOAN(RL)</t>
  </si>
  <si>
    <t>( Section Rules – 14 )</t>
  </si>
  <si>
    <t>FORM – (1)</t>
  </si>
  <si>
    <t>TREASURY CODE OF THE EMPLOYEE</t>
  </si>
  <si>
    <t>0619329</t>
  </si>
  <si>
    <t xml:space="preserve"> INSTALMENTS</t>
  </si>
  <si>
    <t>2.G.O.Ms. No.447,PR, dated 28-11-2013,</t>
  </si>
  <si>
    <t>3.A.P.G.P.F. Rule 14 &amp; 15.</t>
  </si>
  <si>
    <t>3.Procs.Rc.No.965/E1/2014.dated.11/02/2014. of CEO ZPGuntur.</t>
  </si>
  <si>
    <t xml:space="preserve">       It is ensured that the said sanction is accorded on the strength of the proofs / evidences submitted relevant with the rule(s).</t>
  </si>
  <si>
    <t>//Attested//</t>
  </si>
  <si>
    <t>Drawing Officer</t>
  </si>
  <si>
    <t>B.SATYAM,B.Sc.,B.Ed.</t>
  </si>
  <si>
    <t>VOUCHER FOR PF LOAN</t>
  </si>
  <si>
    <t xml:space="preserve">                                                                                                        TO</t>
  </si>
  <si>
    <t xml:space="preserve">    BANK ACCOUNT VERIFIED &amp; FOUND CORRECT</t>
  </si>
  <si>
    <t xml:space="preserve"> IS HERE WITH SENT ON LINE ACCOUNT OFPAYMENT                                                                                                                                                                                                </t>
  </si>
  <si>
    <t xml:space="preserve">PLEASE ACKNOWLEDGE ITS RECEIPT WITH IN WEEK      </t>
  </si>
  <si>
    <t xml:space="preserve"> ACCOUNTS OFFICER</t>
  </si>
  <si>
    <t xml:space="preserve"> NO__________________________                                            </t>
  </si>
  <si>
    <t xml:space="preserve">DATE_________________                                                                  </t>
  </si>
  <si>
    <t>ON THE STATE BANK OF INDIA\</t>
  </si>
  <si>
    <r>
      <t xml:space="preserve">BANKBRANCH &amp; CODE </t>
    </r>
    <r>
      <rPr>
        <sz val="9"/>
        <color indexed="8"/>
        <rFont val="Calibri"/>
        <family val="2"/>
      </rPr>
      <t>(FIRST PAGE OF BANK PASS BOOK TO BE ENCLOSED),IFSC CODE</t>
    </r>
  </si>
  <si>
    <t>PF A/C NO:</t>
  </si>
  <si>
    <t>ZPHS GANAPAVARAM</t>
  </si>
  <si>
    <t>PET</t>
  </si>
  <si>
    <t>NADENDLA</t>
  </si>
  <si>
    <t xml:space="preserve"> FOR RS______________________________( RS----------------------------------------------------------------               </t>
  </si>
  <si>
    <t xml:space="preserve">  --------------------------------------------------------------------------------------------------------ONLY)</t>
  </si>
  <si>
    <t>PRAKASAM</t>
  </si>
  <si>
    <t>Sri/Smt…………………………………………………………</t>
  </si>
  <si>
    <t>Accounts Officer</t>
  </si>
  <si>
    <t xml:space="preserve">  // ATTESTED//</t>
  </si>
  <si>
    <t>HEAD MASTER</t>
  </si>
  <si>
    <t>ZP HIGH SCHOOL</t>
  </si>
  <si>
    <t>GANAPAVARAM</t>
  </si>
  <si>
    <t>NAME &amp; Treasury code</t>
  </si>
  <si>
    <t>medical expences</t>
  </si>
  <si>
    <t>K.SRINIVASULU,(Treasury ID 0619329)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</si>
</sst>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120">
    <font>
      <sz val="11"/>
      <color theme="1"/>
      <name val="Calibri"/>
      <family val="2"/>
    </font>
    <font>
      <sz val="11"/>
      <color indexed="8"/>
      <name val="Calibri"/>
      <family val="2"/>
    </font>
    <font>
      <b/>
      <sz val="16"/>
      <color indexed="8"/>
      <name val="Cambria"/>
      <family val="1"/>
    </font>
    <font>
      <sz val="12"/>
      <color indexed="8"/>
      <name val="Times New Roman"/>
      <family val="1"/>
    </font>
    <font>
      <b/>
      <sz val="11"/>
      <color indexed="8"/>
      <name val="Calibri"/>
      <family val="2"/>
    </font>
    <font>
      <b/>
      <sz val="12"/>
      <color indexed="8"/>
      <name val="Times New Roman"/>
      <family val="1"/>
    </font>
    <font>
      <sz val="12"/>
      <color indexed="8"/>
      <name val="Calibri"/>
      <family val="2"/>
    </font>
    <font>
      <b/>
      <sz val="12"/>
      <color indexed="8"/>
      <name val="Calibri"/>
      <family val="2"/>
    </font>
    <font>
      <sz val="14"/>
      <color indexed="8"/>
      <name val="Calibri"/>
      <family val="2"/>
    </font>
    <font>
      <b/>
      <sz val="26"/>
      <color indexed="56"/>
      <name val="Calibri"/>
      <family val="2"/>
    </font>
    <font>
      <b/>
      <sz val="12"/>
      <color indexed="8"/>
      <name val="Arial"/>
      <family val="2"/>
    </font>
    <font>
      <sz val="11"/>
      <color indexed="10"/>
      <name val="Calibri"/>
      <family val="2"/>
    </font>
    <font>
      <sz val="9"/>
      <color indexed="8"/>
      <name val="Calibri"/>
      <family val="2"/>
    </font>
    <font>
      <sz val="18"/>
      <color indexed="10"/>
      <name val="Calibri"/>
      <family val="2"/>
    </font>
    <font>
      <b/>
      <sz val="12"/>
      <color indexed="10"/>
      <name val="Calibri"/>
      <family val="2"/>
    </font>
    <font>
      <b/>
      <sz val="20"/>
      <color indexed="8"/>
      <name val="Calibri"/>
      <family val="2"/>
    </font>
    <font>
      <sz val="10"/>
      <name val="Cambria"/>
      <family val="1"/>
    </font>
    <font>
      <sz val="14"/>
      <name val="Cambria"/>
      <family val="1"/>
    </font>
    <font>
      <b/>
      <sz val="9"/>
      <name val="Tahoma"/>
      <family val="2"/>
    </font>
    <font>
      <sz val="12"/>
      <name val="Cambria"/>
      <family val="1"/>
    </font>
    <font>
      <sz val="11"/>
      <name val="Tahoma"/>
      <family val="2"/>
    </font>
    <font>
      <b/>
      <sz val="14"/>
      <color indexed="10"/>
      <name val="Calibri"/>
      <family val="2"/>
    </font>
    <font>
      <sz val="16"/>
      <color indexed="8"/>
      <name val="Times New Roman"/>
      <family val="1"/>
    </font>
    <font>
      <sz val="10"/>
      <name val="Arial"/>
      <family val="0"/>
    </font>
    <font>
      <sz val="12"/>
      <color indexed="10"/>
      <name val="Arial"/>
      <family val="2"/>
    </font>
    <font>
      <sz val="10"/>
      <color indexed="10"/>
      <name val="Arial"/>
      <family val="2"/>
    </font>
    <font>
      <sz val="13"/>
      <name val="Arial"/>
      <family val="2"/>
    </font>
    <font>
      <b/>
      <sz val="12"/>
      <name val="Arial"/>
      <family val="2"/>
    </font>
    <font>
      <b/>
      <sz val="10"/>
      <name val="Arial"/>
      <family val="2"/>
    </font>
    <font>
      <b/>
      <sz val="12"/>
      <color indexed="8"/>
      <name val="Cambria"/>
      <family val="1"/>
    </font>
    <font>
      <sz val="11"/>
      <color indexed="8"/>
      <name val="Times New Roman"/>
      <family val="1"/>
    </font>
    <font>
      <sz val="7"/>
      <color indexed="8"/>
      <name val="Times New Roman"/>
      <family val="1"/>
    </font>
    <font>
      <sz val="13"/>
      <color indexed="8"/>
      <name val="Times New Roman"/>
      <family val="1"/>
    </font>
    <font>
      <b/>
      <sz val="10"/>
      <color indexed="8"/>
      <name val="Cambria"/>
      <family val="1"/>
    </font>
    <font>
      <sz val="10"/>
      <color indexed="8"/>
      <name val="Times New Roman"/>
      <family val="1"/>
    </font>
    <font>
      <vertAlign val="superscript"/>
      <sz val="12"/>
      <color indexed="8"/>
      <name val="Times New Roman"/>
      <family val="1"/>
    </font>
    <font>
      <u val="single"/>
      <sz val="12"/>
      <color indexed="8"/>
      <name val="Times New Roman"/>
      <family val="1"/>
    </font>
    <font>
      <sz val="10"/>
      <color indexed="8"/>
      <name val="Calibri"/>
      <family val="2"/>
    </font>
    <font>
      <sz val="9"/>
      <color indexed="8"/>
      <name val="Times New Roman"/>
      <family val="1"/>
    </font>
    <font>
      <sz val="8"/>
      <color indexed="8"/>
      <name val="Times New Roman"/>
      <family val="1"/>
    </font>
    <font>
      <b/>
      <sz val="7"/>
      <color indexed="8"/>
      <name val="Cambria"/>
      <family val="1"/>
    </font>
    <font>
      <b/>
      <u val="single"/>
      <sz val="14"/>
      <color indexed="8"/>
      <name val="Cambria"/>
      <family val="1"/>
    </font>
    <font>
      <b/>
      <sz val="18"/>
      <color indexed="8"/>
      <name val="Times New Roman"/>
      <family val="1"/>
    </font>
    <font>
      <sz val="11"/>
      <color indexed="8"/>
      <name val="Cambria"/>
      <family val="1"/>
    </font>
    <font>
      <b/>
      <sz val="11"/>
      <color indexed="8"/>
      <name val="Cambria"/>
      <family val="1"/>
    </font>
    <font>
      <u val="single"/>
      <sz val="11"/>
      <color indexed="8"/>
      <name val="Cambria"/>
      <family val="1"/>
    </font>
    <font>
      <b/>
      <u val="single"/>
      <sz val="16"/>
      <color indexed="8"/>
      <name val="Cambria"/>
      <family val="1"/>
    </font>
    <font>
      <u val="single"/>
      <sz val="14"/>
      <color indexed="8"/>
      <name val="Cambria"/>
      <family val="1"/>
    </font>
    <font>
      <b/>
      <sz val="14"/>
      <color indexed="8"/>
      <name val="Cambria"/>
      <family val="1"/>
    </font>
    <font>
      <sz val="12"/>
      <color indexed="8"/>
      <name val="Cambria"/>
      <family val="1"/>
    </font>
    <font>
      <sz val="10"/>
      <color indexed="8"/>
      <name val="Cambria"/>
      <family val="1"/>
    </font>
    <font>
      <b/>
      <sz val="8"/>
      <color indexed="8"/>
      <name val="Cambria"/>
      <family val="1"/>
    </font>
    <font>
      <b/>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3"/>
      <color indexed="59"/>
      <name val="Arial"/>
      <family val="2"/>
    </font>
    <font>
      <sz val="11"/>
      <color indexed="8"/>
      <name val="Arial"/>
      <family val="2"/>
    </font>
    <font>
      <sz val="12"/>
      <color indexed="8"/>
      <name val="Arial"/>
      <family val="2"/>
    </font>
    <font>
      <sz val="11.5"/>
      <color indexed="8"/>
      <name val="Arial"/>
      <family val="2"/>
    </font>
    <font>
      <sz val="10"/>
      <color indexed="8"/>
      <name val="Arial"/>
      <family val="2"/>
    </font>
    <font>
      <u val="single"/>
      <sz val="11"/>
      <color indexed="9"/>
      <name val="Calibri"/>
      <family val="2"/>
    </font>
    <font>
      <b/>
      <sz val="12"/>
      <color indexed="60"/>
      <name val="Arial"/>
      <family val="2"/>
    </font>
    <font>
      <b/>
      <u val="single"/>
      <sz val="11"/>
      <color indexed="8"/>
      <name val="Calibri"/>
      <family val="2"/>
    </font>
    <font>
      <sz val="20"/>
      <color indexed="8"/>
      <name val="Calibri"/>
      <family val="2"/>
    </font>
    <font>
      <b/>
      <u val="single"/>
      <sz val="12"/>
      <color indexed="8"/>
      <name val="Arial"/>
      <family val="2"/>
    </font>
    <font>
      <sz val="8"/>
      <color indexed="8"/>
      <name val="Calibri"/>
      <family val="2"/>
    </font>
    <font>
      <sz val="18"/>
      <color indexed="8"/>
      <name val="Cambria"/>
      <family val="1"/>
    </font>
    <font>
      <sz val="22"/>
      <color indexed="8"/>
      <name val="Calibri"/>
      <family val="2"/>
    </font>
    <font>
      <b/>
      <sz val="36"/>
      <color indexed="13"/>
      <name val="Cambria"/>
      <family val="0"/>
    </font>
    <font>
      <b/>
      <sz val="32"/>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2"/>
      <color theme="1"/>
      <name val="Calibri"/>
      <family val="2"/>
    </font>
    <font>
      <b/>
      <sz val="13"/>
      <color theme="2" tint="-0.8999800086021423"/>
      <name val="Arial"/>
      <family val="2"/>
    </font>
    <font>
      <sz val="11"/>
      <color theme="1"/>
      <name val="Arial"/>
      <family val="2"/>
    </font>
    <font>
      <sz val="12"/>
      <color theme="1"/>
      <name val="Arial"/>
      <family val="2"/>
    </font>
    <font>
      <sz val="11.5"/>
      <color theme="1"/>
      <name val="Arial"/>
      <family val="2"/>
    </font>
    <font>
      <sz val="10"/>
      <color theme="1"/>
      <name val="Arial"/>
      <family val="2"/>
    </font>
    <font>
      <u val="single"/>
      <sz val="11"/>
      <color theme="0"/>
      <name val="Calibri"/>
      <family val="2"/>
    </font>
    <font>
      <sz val="11"/>
      <color rgb="FFC00000"/>
      <name val="Calibri"/>
      <family val="2"/>
    </font>
    <font>
      <b/>
      <sz val="12"/>
      <color rgb="FFC00000"/>
      <name val="Arial"/>
      <family val="2"/>
    </font>
    <font>
      <sz val="14"/>
      <color theme="1"/>
      <name val="Calibri"/>
      <family val="2"/>
    </font>
    <font>
      <b/>
      <u val="single"/>
      <sz val="11"/>
      <color theme="1"/>
      <name val="Calibri"/>
      <family val="2"/>
    </font>
    <font>
      <sz val="20"/>
      <color theme="1"/>
      <name val="Calibri"/>
      <family val="2"/>
    </font>
    <font>
      <b/>
      <u val="single"/>
      <sz val="12"/>
      <color theme="1"/>
      <name val="Arial"/>
      <family val="2"/>
    </font>
    <font>
      <b/>
      <sz val="12"/>
      <color theme="1"/>
      <name val="Cambria"/>
      <family val="1"/>
    </font>
    <font>
      <sz val="8"/>
      <color theme="1"/>
      <name val="Calibri"/>
      <family val="2"/>
    </font>
    <font>
      <sz val="18"/>
      <color theme="1"/>
      <name val="Cambria"/>
      <family val="1"/>
    </font>
    <font>
      <b/>
      <sz val="20"/>
      <color theme="1"/>
      <name val="Calibri"/>
      <family val="2"/>
    </font>
    <font>
      <sz val="22"/>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62"/>
        <bgColor indexed="64"/>
      </patternFill>
    </fill>
    <fill>
      <patternFill patternType="solid">
        <fgColor rgb="FFFFFF00"/>
        <bgColor indexed="64"/>
      </patternFill>
    </fill>
    <fill>
      <patternFill patternType="solid">
        <fgColor indexed="43"/>
        <bgColor indexed="64"/>
      </patternFill>
    </fill>
    <fill>
      <patternFill patternType="solid">
        <fgColor rgb="FF92D050"/>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6"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thin"/>
      <right/>
      <top style="medium"/>
      <bottom/>
    </border>
    <border>
      <left style="double"/>
      <right style="double"/>
      <top style="double"/>
      <bottom style="double"/>
    </border>
    <border>
      <left/>
      <right style="double"/>
      <top style="double"/>
      <bottom style="double"/>
    </border>
    <border>
      <left style="medium"/>
      <right style="thin"/>
      <top/>
      <bottom style="thin"/>
    </border>
    <border>
      <left style="thin"/>
      <right/>
      <top/>
      <bottom/>
    </border>
    <border>
      <left style="double"/>
      <right/>
      <top/>
      <bottom/>
    </border>
    <border>
      <left/>
      <right style="double"/>
      <top/>
      <bottom/>
    </border>
    <border>
      <left style="medium"/>
      <right style="thin"/>
      <top style="thin"/>
      <bottom style="thin"/>
    </border>
    <border>
      <left/>
      <right style="double"/>
      <top style="double"/>
      <bottom/>
    </border>
    <border>
      <left style="thin"/>
      <right/>
      <top style="thin"/>
      <bottom style="thin"/>
    </border>
    <border>
      <left/>
      <right style="double"/>
      <top style="double"/>
      <bottom style="thin"/>
    </border>
    <border>
      <left style="medium"/>
      <right style="thin"/>
      <top style="thin"/>
      <bottom style="double"/>
    </border>
    <border>
      <left/>
      <right style="double"/>
      <top style="thin"/>
      <bottom style="double"/>
    </border>
    <border>
      <left style="medium"/>
      <right style="thin"/>
      <top style="double"/>
      <bottom style="double"/>
    </border>
    <border>
      <left/>
      <right style="double"/>
      <top/>
      <bottom style="thin"/>
    </border>
    <border>
      <left/>
      <right style="double"/>
      <top style="thin"/>
      <bottom style="thin"/>
    </border>
    <border>
      <left/>
      <right style="double"/>
      <top style="thin"/>
      <bottom/>
    </border>
    <border>
      <left/>
      <right style="double"/>
      <top/>
      <bottom style="double"/>
    </border>
    <border>
      <left style="double"/>
      <right/>
      <top style="double"/>
      <bottom style="double"/>
    </border>
    <border>
      <left style="medium"/>
      <right style="medium"/>
      <top style="medium"/>
      <bottom style="medium"/>
    </border>
    <border>
      <left/>
      <right style="thick">
        <color rgb="FF0000FF"/>
      </right>
      <top style="thick">
        <color rgb="FF0000FF"/>
      </top>
      <bottom style="thick">
        <color rgb="FF0000FF"/>
      </bottom>
    </border>
    <border>
      <left/>
      <right/>
      <top style="thick">
        <color rgb="FF0000FF"/>
      </top>
      <bottom style="thick">
        <color rgb="FF0000FF"/>
      </bottom>
    </border>
    <border>
      <left style="double">
        <color indexed="10"/>
      </left>
      <right style="thick">
        <color rgb="FF0000FF"/>
      </right>
      <top style="thick">
        <color rgb="FF0000FF"/>
      </top>
      <bottom style="thick">
        <color rgb="FF0000FF"/>
      </bottom>
    </border>
    <border>
      <left/>
      <right style="thick">
        <color rgb="FF0000FF"/>
      </right>
      <top/>
      <bottom/>
    </border>
    <border>
      <left style="double">
        <color indexed="10"/>
      </left>
      <right style="thick">
        <color rgb="FF0000FF"/>
      </right>
      <top/>
      <bottom/>
    </border>
    <border>
      <left/>
      <right style="thick">
        <color rgb="FF0000FF"/>
      </right>
      <top/>
      <bottom style="thick">
        <color rgb="FF0000FF"/>
      </bottom>
    </border>
    <border>
      <left style="double">
        <color indexed="10"/>
      </left>
      <right style="thick">
        <color rgb="FF0000FF"/>
      </right>
      <top style="medium">
        <color rgb="FF0000FF"/>
      </top>
      <bottom style="thick">
        <color rgb="FF0000FF"/>
      </bottom>
    </border>
    <border>
      <left style="thick">
        <color rgb="FF0000FF"/>
      </left>
      <right style="thick">
        <color rgb="FF0000FF"/>
      </right>
      <top/>
      <bottom style="medium">
        <color rgb="FF0000FF"/>
      </bottom>
    </border>
    <border>
      <left style="double">
        <color indexed="10"/>
      </left>
      <right style="thick">
        <color rgb="FF0000FF"/>
      </right>
      <top style="medium">
        <color rgb="FF0000FF"/>
      </top>
      <bottom/>
    </border>
    <border>
      <left style="thick">
        <color rgb="FF0000FF"/>
      </left>
      <right style="thick">
        <color rgb="FF0000FF"/>
      </right>
      <top style="medium">
        <color rgb="FF0000FF"/>
      </top>
      <bottom style="medium">
        <color rgb="FF0000FF"/>
      </bottom>
    </border>
    <border>
      <left style="thick">
        <color rgb="FF0000FF"/>
      </left>
      <right style="thick">
        <color rgb="FF0000FF"/>
      </right>
      <top style="medium">
        <color rgb="FF0000FF"/>
      </top>
      <bottom/>
    </border>
    <border>
      <left style="double">
        <color indexed="10"/>
      </left>
      <right style="thick">
        <color rgb="FF0000FF"/>
      </right>
      <top style="medium">
        <color rgb="FF0000FF"/>
      </top>
      <bottom style="medium">
        <color rgb="FF0000FF"/>
      </bottom>
    </border>
    <border>
      <left style="double">
        <color indexed="10"/>
      </left>
      <right/>
      <top style="medium">
        <color rgb="FF0000FF"/>
      </top>
      <bottom/>
    </border>
    <border>
      <left/>
      <right style="thick">
        <color rgb="FF0000FF"/>
      </right>
      <top style="medium">
        <color rgb="FF0000FF"/>
      </top>
      <bottom style="medium">
        <color rgb="FF0000FF"/>
      </bottom>
    </border>
    <border>
      <left style="thick">
        <color rgb="FF0000FF"/>
      </left>
      <right/>
      <top/>
      <bottom/>
    </border>
    <border>
      <left style="thick">
        <color rgb="FF0000FF"/>
      </left>
      <right style="medium">
        <color rgb="FF0000FF"/>
      </right>
      <top style="medium">
        <color rgb="FF0000FF"/>
      </top>
      <bottom style="medium">
        <color rgb="FF0000FF"/>
      </bottom>
    </border>
    <border>
      <left style="double">
        <color rgb="FF0000FF"/>
      </left>
      <right style="thick">
        <color rgb="FF0000FF"/>
      </right>
      <top/>
      <bottom/>
    </border>
    <border>
      <left style="thick">
        <color rgb="FF0000FF"/>
      </left>
      <right style="thick">
        <color rgb="FF0000FF"/>
      </right>
      <top style="thick">
        <color rgb="FF0000FF"/>
      </top>
      <bottom style="medium">
        <color rgb="FF0000FF"/>
      </bottom>
    </border>
    <border>
      <left style="double">
        <color indexed="10"/>
      </left>
      <right style="thick">
        <color rgb="FF0000FF"/>
      </right>
      <top style="thick">
        <color rgb="FF0000FF"/>
      </top>
      <bottom/>
    </border>
    <border>
      <left style="double"/>
      <right style="double"/>
      <top style="double"/>
      <bottom/>
    </border>
    <border>
      <left style="double"/>
      <right style="double"/>
      <top/>
      <bottom/>
    </border>
    <border>
      <left style="double"/>
      <right style="double"/>
      <top style="double"/>
      <bottom style="thin"/>
    </border>
    <border>
      <left style="double"/>
      <right style="double"/>
      <top style="thin"/>
      <bottom style="double"/>
    </border>
    <border>
      <left style="double"/>
      <right style="double"/>
      <top/>
      <bottom style="double"/>
    </border>
    <border>
      <left style="double"/>
      <right style="double"/>
      <top/>
      <bottom style="thin"/>
    </border>
    <border>
      <left style="double"/>
      <right style="double"/>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double"/>
      <bottom style="thin"/>
    </border>
    <border>
      <left style="thin"/>
      <right/>
      <top style="double"/>
      <bottom style="thin"/>
    </border>
    <border>
      <left style="thin"/>
      <right style="double"/>
      <top style="thin"/>
      <bottom style="thin"/>
    </border>
    <border>
      <left/>
      <right/>
      <top style="thin"/>
      <bottom style="thin"/>
    </border>
    <border>
      <left style="thin"/>
      <right style="thin"/>
      <top style="thin"/>
      <bottom style="double"/>
    </border>
    <border>
      <left style="thin"/>
      <right style="double"/>
      <top style="thin"/>
      <bottom style="double"/>
    </border>
    <border>
      <left style="thin"/>
      <right/>
      <top style="thin"/>
      <bottom style="double"/>
    </border>
    <border>
      <left style="thin"/>
      <right style="thin"/>
      <top style="double"/>
      <bottom style="double"/>
    </border>
    <border>
      <left style="thin"/>
      <right/>
      <top style="double"/>
      <bottom style="double"/>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style="thin"/>
      <top style="thin"/>
      <bottom/>
    </border>
    <border>
      <left style="thin"/>
      <right style="thin"/>
      <top/>
      <bottom style="thin"/>
    </border>
    <border>
      <left style="thin"/>
      <right style="thin"/>
      <top/>
      <bottom/>
    </border>
    <border>
      <left/>
      <right/>
      <top>
        <color indexed="63"/>
      </top>
      <bottom style="double"/>
    </border>
    <border>
      <left style="thin"/>
      <right/>
      <top style="thin"/>
      <bottom/>
    </border>
    <border>
      <left style="thin"/>
      <right/>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23" fillId="0" borderId="0">
      <alignment/>
      <protection/>
    </xf>
    <xf numFmtId="0" fontId="23"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392">
    <xf numFmtId="0" fontId="0" fillId="0" borderId="0" xfId="0" applyFont="1" applyAlignment="1">
      <alignment/>
    </xf>
    <xf numFmtId="0" fontId="0" fillId="0" borderId="0" xfId="0" applyNumberFormat="1" applyAlignment="1">
      <alignment/>
    </xf>
    <xf numFmtId="0" fontId="0" fillId="0" borderId="0" xfId="0" applyAlignment="1">
      <alignment horizontal="center"/>
    </xf>
    <xf numFmtId="0" fontId="3" fillId="0" borderId="0" xfId="0" applyFont="1" applyAlignment="1" applyProtection="1">
      <alignment/>
      <protection hidden="1" locked="0"/>
    </xf>
    <xf numFmtId="0" fontId="0" fillId="0" borderId="0" xfId="0" applyAlignment="1" applyProtection="1">
      <alignment/>
      <protection hidden="1" locked="0"/>
    </xf>
    <xf numFmtId="0" fontId="5" fillId="0" borderId="0" xfId="0" applyFont="1" applyAlignment="1" applyProtection="1">
      <alignment/>
      <protection hidden="1" locked="0"/>
    </xf>
    <xf numFmtId="0" fontId="3" fillId="0" borderId="0" xfId="0" applyFont="1" applyAlignment="1" applyProtection="1">
      <alignment horizontal="right" vertical="top"/>
      <protection hidden="1" locked="0"/>
    </xf>
    <xf numFmtId="0" fontId="0" fillId="0" borderId="0" xfId="0" applyAlignment="1" applyProtection="1">
      <alignment horizontal="left" indent="1"/>
      <protection hidden="1" locked="0"/>
    </xf>
    <xf numFmtId="0" fontId="3" fillId="0" borderId="0" xfId="0" applyFont="1" applyAlignment="1" applyProtection="1">
      <alignment horizontal="left" vertical="top" indent="7"/>
      <protection hidden="1" locked="0"/>
    </xf>
    <xf numFmtId="0" fontId="3" fillId="0" borderId="0" xfId="0" applyFont="1" applyAlignment="1" applyProtection="1">
      <alignment horizontal="left" vertical="top"/>
      <protection hidden="1" locked="0"/>
    </xf>
    <xf numFmtId="0" fontId="3" fillId="0" borderId="0" xfId="0" applyFont="1" applyAlignment="1" applyProtection="1">
      <alignment horizontal="left" vertical="top" indent="1"/>
      <protection hidden="1" locked="0"/>
    </xf>
    <xf numFmtId="0" fontId="0" fillId="0" borderId="0" xfId="0" applyAlignment="1" applyProtection="1">
      <alignment horizontal="right"/>
      <protection hidden="1" locked="0"/>
    </xf>
    <xf numFmtId="0" fontId="3" fillId="0" borderId="0" xfId="0" applyFont="1" applyAlignment="1" applyProtection="1">
      <alignment horizontal="right"/>
      <protection hidden="1" locked="0"/>
    </xf>
    <xf numFmtId="0" fontId="3" fillId="0" borderId="0" xfId="0" applyFont="1" applyAlignment="1" applyProtection="1">
      <alignment vertical="center"/>
      <protection hidden="1" locked="0"/>
    </xf>
    <xf numFmtId="0" fontId="6" fillId="0" borderId="0" xfId="0" applyFont="1" applyAlignment="1" applyProtection="1">
      <alignment horizontal="center"/>
      <protection hidden="1" locked="0"/>
    </xf>
    <xf numFmtId="0" fontId="6" fillId="0" borderId="0" xfId="0" applyFont="1" applyAlignment="1" applyProtection="1">
      <alignment/>
      <protection hidden="1" locked="0"/>
    </xf>
    <xf numFmtId="0" fontId="7" fillId="0" borderId="0" xfId="0" applyFont="1" applyAlignment="1" applyProtection="1">
      <alignment horizontal="left" indent="2"/>
      <protection hidden="1" locked="0"/>
    </xf>
    <xf numFmtId="0" fontId="8" fillId="0" borderId="0" xfId="0" applyFont="1" applyAlignment="1" applyProtection="1">
      <alignment vertical="center"/>
      <protection hidden="1" locked="0"/>
    </xf>
    <xf numFmtId="0" fontId="3" fillId="0" borderId="10" xfId="0" applyFont="1" applyBorder="1" applyAlignment="1" applyProtection="1">
      <alignment wrapText="1"/>
      <protection hidden="1" locked="0"/>
    </xf>
    <xf numFmtId="0" fontId="0" fillId="0" borderId="10" xfId="0" applyBorder="1" applyAlignment="1" applyProtection="1">
      <alignment horizontal="center" vertical="center" wrapText="1"/>
      <protection hidden="1" locked="0"/>
    </xf>
    <xf numFmtId="0" fontId="3" fillId="0" borderId="0" xfId="0" applyFont="1" applyAlignment="1" applyProtection="1">
      <alignment horizontal="left" indent="4"/>
      <protection hidden="1" locked="0"/>
    </xf>
    <xf numFmtId="0" fontId="3" fillId="0" borderId="0" xfId="0" applyFont="1" applyAlignment="1" applyProtection="1">
      <alignment horizontal="center" vertical="center"/>
      <protection hidden="1" locked="0"/>
    </xf>
    <xf numFmtId="0" fontId="3" fillId="0" borderId="0" xfId="0" applyFont="1" applyAlignment="1" applyProtection="1">
      <alignment horizontal="left" indent="5"/>
      <protection hidden="1" locked="0"/>
    </xf>
    <xf numFmtId="14" fontId="0" fillId="0" borderId="0" xfId="0" applyNumberFormat="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xf>
    <xf numFmtId="0" fontId="0" fillId="0" borderId="0" xfId="0" applyAlignment="1">
      <alignment/>
    </xf>
    <xf numFmtId="0" fontId="0" fillId="0" borderId="0" xfId="0" applyAlignment="1">
      <alignment horizontal="right"/>
    </xf>
    <xf numFmtId="0" fontId="0" fillId="0" borderId="0" xfId="0" applyAlignment="1">
      <alignment horizontal="left" wrapText="1"/>
    </xf>
    <xf numFmtId="0" fontId="3" fillId="0" borderId="0" xfId="0" applyFont="1" applyAlignment="1" applyProtection="1">
      <alignment vertical="center" wrapText="1"/>
      <protection hidden="1" locked="0"/>
    </xf>
    <xf numFmtId="0" fontId="3" fillId="0" borderId="0" xfId="0" applyFont="1" applyAlignment="1" applyProtection="1">
      <alignment wrapText="1"/>
      <protection hidden="1" locked="0"/>
    </xf>
    <xf numFmtId="0" fontId="3" fillId="0" borderId="0" xfId="0" applyFont="1" applyAlignment="1" applyProtection="1">
      <alignment vertical="top"/>
      <protection hidden="1" locked="0"/>
    </xf>
    <xf numFmtId="0" fontId="4" fillId="0" borderId="0" xfId="0" applyFont="1" applyAlignment="1" applyProtection="1">
      <alignment/>
      <protection hidden="1" locked="0"/>
    </xf>
    <xf numFmtId="0" fontId="0" fillId="33" borderId="11" xfId="0" applyFill="1" applyBorder="1" applyAlignment="1">
      <alignment horizontal="center" vertical="center"/>
    </xf>
    <xf numFmtId="0" fontId="0" fillId="33" borderId="12" xfId="0" applyFill="1" applyBorder="1" applyAlignment="1">
      <alignment horizontal="left" vertical="center" wrapText="1" indent="1"/>
    </xf>
    <xf numFmtId="0" fontId="10" fillId="34" borderId="13" xfId="0" applyFont="1" applyFill="1" applyBorder="1" applyAlignment="1" applyProtection="1">
      <alignment horizontal="center"/>
      <protection locked="0"/>
    </xf>
    <xf numFmtId="0" fontId="11" fillId="34" borderId="14" xfId="0" applyFont="1" applyFill="1" applyBorder="1" applyAlignment="1" applyProtection="1">
      <alignment horizontal="left" vertical="center" wrapText="1" indent="2"/>
      <protection locked="0"/>
    </xf>
    <xf numFmtId="0" fontId="0" fillId="33" borderId="15" xfId="0" applyFill="1" applyBorder="1" applyAlignment="1">
      <alignment horizontal="center"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11" fillId="34" borderId="18" xfId="0" applyFont="1" applyFill="1" applyBorder="1" applyAlignment="1" applyProtection="1">
      <alignment horizontal="left" vertical="center" indent="2"/>
      <protection locked="0"/>
    </xf>
    <xf numFmtId="0" fontId="0" fillId="33" borderId="19" xfId="0" applyFill="1" applyBorder="1" applyAlignment="1">
      <alignment horizontal="center" vertical="center"/>
    </xf>
    <xf numFmtId="14" fontId="11" fillId="34" borderId="14" xfId="0" applyNumberFormat="1" applyFont="1" applyFill="1" applyBorder="1" applyAlignment="1" applyProtection="1">
      <alignment horizontal="left" vertical="center" indent="2"/>
      <protection locked="0"/>
    </xf>
    <xf numFmtId="14" fontId="11" fillId="34" borderId="18" xfId="0" applyNumberFormat="1" applyFont="1" applyFill="1" applyBorder="1" applyAlignment="1" applyProtection="1">
      <alignment horizontal="left" vertical="center" indent="2"/>
      <protection locked="0"/>
    </xf>
    <xf numFmtId="0" fontId="11" fillId="34" borderId="20" xfId="0" applyFont="1" applyFill="1" applyBorder="1" applyAlignment="1" applyProtection="1">
      <alignment horizontal="left" vertical="center" indent="2"/>
      <protection locked="0"/>
    </xf>
    <xf numFmtId="0" fontId="11" fillId="34" borderId="14" xfId="0" applyFont="1" applyFill="1" applyBorder="1" applyAlignment="1" applyProtection="1">
      <alignment horizontal="left" vertical="center" indent="2"/>
      <protection locked="0"/>
    </xf>
    <xf numFmtId="0" fontId="14" fillId="34" borderId="14" xfId="0" applyFont="1" applyFill="1" applyBorder="1" applyAlignment="1" applyProtection="1">
      <alignment horizontal="left" vertical="center" indent="2"/>
      <protection locked="0"/>
    </xf>
    <xf numFmtId="0" fontId="0" fillId="33" borderId="10" xfId="0" applyFill="1" applyBorder="1" applyAlignment="1">
      <alignment/>
    </xf>
    <xf numFmtId="0" fontId="0" fillId="33" borderId="21" xfId="0" applyFill="1" applyBorder="1" applyAlignment="1">
      <alignment/>
    </xf>
    <xf numFmtId="0" fontId="11" fillId="34" borderId="22" xfId="0" applyFont="1" applyFill="1" applyBorder="1" applyAlignment="1" applyProtection="1">
      <alignment horizontal="left" vertical="center" indent="2"/>
      <protection locked="0"/>
    </xf>
    <xf numFmtId="0" fontId="0" fillId="33" borderId="23" xfId="0" applyFill="1" applyBorder="1" applyAlignment="1">
      <alignment horizontal="center"/>
    </xf>
    <xf numFmtId="0" fontId="11" fillId="34" borderId="24" xfId="0" applyFont="1" applyFill="1" applyBorder="1" applyAlignment="1" applyProtection="1">
      <alignment horizontal="left" vertical="center" indent="2"/>
      <protection locked="0"/>
    </xf>
    <xf numFmtId="0" fontId="0" fillId="33" borderId="25" xfId="0" applyFill="1" applyBorder="1" applyAlignment="1">
      <alignment horizontal="center"/>
    </xf>
    <xf numFmtId="0" fontId="11" fillId="34" borderId="26" xfId="0" applyFont="1" applyFill="1" applyBorder="1" applyAlignment="1" applyProtection="1">
      <alignment horizontal="left" vertical="center" indent="2"/>
      <protection locked="0"/>
    </xf>
    <xf numFmtId="0" fontId="11" fillId="34" borderId="27" xfId="0" applyFont="1" applyFill="1" applyBorder="1" applyAlignment="1" applyProtection="1">
      <alignment horizontal="left" vertical="center" indent="2"/>
      <protection locked="0"/>
    </xf>
    <xf numFmtId="0" fontId="11" fillId="34" borderId="28" xfId="0" applyFont="1" applyFill="1" applyBorder="1" applyAlignment="1" applyProtection="1">
      <alignment horizontal="left" vertical="center" indent="2"/>
      <protection locked="0"/>
    </xf>
    <xf numFmtId="0" fontId="11" fillId="34" borderId="29" xfId="0" applyFont="1" applyFill="1" applyBorder="1" applyAlignment="1" applyProtection="1">
      <alignment horizontal="left" vertical="center" indent="2"/>
      <protection locked="0"/>
    </xf>
    <xf numFmtId="0" fontId="0" fillId="33" borderId="25" xfId="0" applyFill="1" applyBorder="1" applyAlignment="1">
      <alignment horizontal="center" vertical="center"/>
    </xf>
    <xf numFmtId="0" fontId="0" fillId="33" borderId="21" xfId="0" applyFont="1" applyFill="1" applyBorder="1" applyAlignment="1">
      <alignment vertical="center" wrapText="1"/>
    </xf>
    <xf numFmtId="0" fontId="10" fillId="34" borderId="13" xfId="0" applyFont="1" applyFill="1" applyBorder="1" applyAlignment="1" applyProtection="1">
      <alignment horizontal="center" vertical="center"/>
      <protection locked="0"/>
    </xf>
    <xf numFmtId="14" fontId="11" fillId="34" borderId="20" xfId="0" applyNumberFormat="1" applyFont="1" applyFill="1" applyBorder="1" applyAlignment="1" applyProtection="1">
      <alignment horizontal="left" vertical="center" indent="2"/>
      <protection locked="0"/>
    </xf>
    <xf numFmtId="0" fontId="10" fillId="35" borderId="30" xfId="0" applyFont="1" applyFill="1" applyBorder="1" applyAlignment="1">
      <alignment/>
    </xf>
    <xf numFmtId="0" fontId="15" fillId="34" borderId="31" xfId="0" applyFont="1" applyFill="1" applyBorder="1" applyAlignment="1" applyProtection="1">
      <alignment horizontal="left" indent="1"/>
      <protection locked="0"/>
    </xf>
    <xf numFmtId="0" fontId="15" fillId="34" borderId="31" xfId="0" applyFont="1" applyFill="1" applyBorder="1" applyAlignment="1" applyProtection="1">
      <alignment horizontal="left" vertical="center" indent="1"/>
      <protection locked="0"/>
    </xf>
    <xf numFmtId="0" fontId="9" fillId="0" borderId="0" xfId="0" applyFont="1" applyFill="1" applyBorder="1" applyAlignment="1">
      <alignment vertical="center"/>
    </xf>
    <xf numFmtId="49" fontId="15" fillId="34" borderId="31" xfId="0" applyNumberFormat="1" applyFont="1" applyFill="1" applyBorder="1" applyAlignment="1" applyProtection="1">
      <alignment horizontal="left" vertical="center" indent="1"/>
      <protection locked="0"/>
    </xf>
    <xf numFmtId="14" fontId="15" fillId="34" borderId="31" xfId="0" applyNumberFormat="1" applyFont="1" applyFill="1" applyBorder="1" applyAlignment="1" applyProtection="1">
      <alignment horizontal="left" vertical="center" indent="1"/>
      <protection locked="0"/>
    </xf>
    <xf numFmtId="0" fontId="21" fillId="34" borderId="14" xfId="0" applyFont="1" applyFill="1" applyBorder="1" applyAlignment="1" applyProtection="1">
      <alignment horizontal="left" vertical="center" indent="2"/>
      <protection locked="0"/>
    </xf>
    <xf numFmtId="0" fontId="11" fillId="34" borderId="0" xfId="0" applyFont="1" applyFill="1" applyBorder="1" applyAlignment="1" applyProtection="1">
      <alignment horizontal="left" vertical="center" indent="2"/>
      <protection locked="0"/>
    </xf>
    <xf numFmtId="0" fontId="0" fillId="36" borderId="10" xfId="0" applyFill="1" applyBorder="1" applyAlignment="1">
      <alignment/>
    </xf>
    <xf numFmtId="14" fontId="0" fillId="0" borderId="0" xfId="0" applyNumberFormat="1" applyAlignment="1">
      <alignment/>
    </xf>
    <xf numFmtId="0" fontId="100" fillId="0" borderId="0" xfId="0" applyFont="1" applyAlignment="1">
      <alignment vertical="top"/>
    </xf>
    <xf numFmtId="0" fontId="101" fillId="0" borderId="0" xfId="0" applyFont="1" applyAlignment="1">
      <alignment vertical="top"/>
    </xf>
    <xf numFmtId="0" fontId="0" fillId="0" borderId="0" xfId="0" applyAlignment="1">
      <alignment horizontal="left" wrapText="1"/>
    </xf>
    <xf numFmtId="0" fontId="0" fillId="0" borderId="0" xfId="0" applyAlignment="1">
      <alignment horizontal="center"/>
    </xf>
    <xf numFmtId="0" fontId="23" fillId="0" borderId="0" xfId="56">
      <alignment/>
      <protection/>
    </xf>
    <xf numFmtId="0" fontId="23" fillId="0" borderId="0" xfId="56" applyProtection="1">
      <alignment/>
      <protection/>
    </xf>
    <xf numFmtId="0" fontId="23" fillId="0" borderId="0" xfId="56" applyAlignment="1">
      <alignment horizontal="right" indent="1"/>
      <protection/>
    </xf>
    <xf numFmtId="0" fontId="23" fillId="0" borderId="0" xfId="56" applyBorder="1" applyProtection="1">
      <alignment/>
      <protection/>
    </xf>
    <xf numFmtId="0" fontId="23" fillId="0" borderId="32" xfId="56" applyBorder="1" applyProtection="1">
      <alignment/>
      <protection/>
    </xf>
    <xf numFmtId="0" fontId="23" fillId="0" borderId="33" xfId="56" applyBorder="1" applyProtection="1">
      <alignment/>
      <protection/>
    </xf>
    <xf numFmtId="0" fontId="24" fillId="0" borderId="33" xfId="56" applyFont="1" applyFill="1" applyBorder="1" applyAlignment="1" applyProtection="1">
      <alignment vertical="center"/>
      <protection hidden="1"/>
    </xf>
    <xf numFmtId="0" fontId="25" fillId="0" borderId="33" xfId="56" applyFont="1" applyFill="1" applyBorder="1" applyAlignment="1" applyProtection="1">
      <alignment horizontal="center" vertical="center"/>
      <protection hidden="1"/>
    </xf>
    <xf numFmtId="0" fontId="102" fillId="37" borderId="32" xfId="56" applyFont="1" applyFill="1" applyBorder="1" applyAlignment="1" applyProtection="1">
      <alignment horizontal="left" vertical="center" indent="1"/>
      <protection hidden="1"/>
    </xf>
    <xf numFmtId="0" fontId="26" fillId="38" borderId="34" xfId="56" applyFont="1" applyFill="1" applyBorder="1" applyAlignment="1" applyProtection="1">
      <alignment horizontal="right" vertical="center" indent="1"/>
      <protection/>
    </xf>
    <xf numFmtId="0" fontId="24" fillId="0" borderId="0" xfId="56" applyFont="1" applyFill="1" applyBorder="1" applyAlignment="1" applyProtection="1">
      <alignment vertical="center"/>
      <protection hidden="1"/>
    </xf>
    <xf numFmtId="0" fontId="25" fillId="0" borderId="0" xfId="56" applyFont="1" applyFill="1" applyBorder="1" applyAlignment="1" applyProtection="1">
      <alignment horizontal="center" vertical="center"/>
      <protection hidden="1"/>
    </xf>
    <xf numFmtId="0" fontId="102" fillId="37" borderId="35" xfId="56" applyFont="1" applyFill="1" applyBorder="1" applyAlignment="1" applyProtection="1">
      <alignment horizontal="left" vertical="center" indent="1"/>
      <protection hidden="1"/>
    </xf>
    <xf numFmtId="0" fontId="26" fillId="38" borderId="36" xfId="56" applyFont="1" applyFill="1" applyBorder="1" applyAlignment="1" applyProtection="1">
      <alignment horizontal="right" vertical="center" indent="1"/>
      <protection/>
    </xf>
    <xf numFmtId="0" fontId="102" fillId="37" borderId="37" xfId="56" applyFont="1" applyFill="1" applyBorder="1" applyAlignment="1" applyProtection="1">
      <alignment horizontal="left" vertical="center" indent="1"/>
      <protection hidden="1"/>
    </xf>
    <xf numFmtId="0" fontId="26" fillId="38" borderId="38" xfId="56" applyFont="1" applyFill="1" applyBorder="1" applyAlignment="1" applyProtection="1">
      <alignment horizontal="right" vertical="center" indent="1"/>
      <protection/>
    </xf>
    <xf numFmtId="0" fontId="102" fillId="37" borderId="39" xfId="56" applyFont="1" applyFill="1" applyBorder="1" applyAlignment="1" applyProtection="1">
      <alignment horizontal="left" vertical="center" indent="1"/>
      <protection hidden="1"/>
    </xf>
    <xf numFmtId="0" fontId="26" fillId="38" borderId="40" xfId="56" applyFont="1" applyFill="1" applyBorder="1" applyAlignment="1" applyProtection="1">
      <alignment horizontal="right" vertical="center" indent="1"/>
      <protection/>
    </xf>
    <xf numFmtId="0" fontId="102" fillId="37" borderId="41" xfId="56" applyFont="1" applyFill="1" applyBorder="1" applyAlignment="1" applyProtection="1">
      <alignment horizontal="left" vertical="center" indent="1"/>
      <protection hidden="1"/>
    </xf>
    <xf numFmtId="0" fontId="102" fillId="37" borderId="42" xfId="56" applyFont="1" applyFill="1" applyBorder="1" applyAlignment="1" applyProtection="1">
      <alignment horizontal="left" vertical="center" indent="1"/>
      <protection hidden="1"/>
    </xf>
    <xf numFmtId="0" fontId="26" fillId="38" borderId="43" xfId="56" applyFont="1" applyFill="1" applyBorder="1" applyAlignment="1" applyProtection="1">
      <alignment horizontal="right" vertical="center" indent="1"/>
      <protection/>
    </xf>
    <xf numFmtId="0" fontId="26" fillId="38" borderId="44" xfId="56" applyFont="1" applyFill="1" applyBorder="1" applyAlignment="1" applyProtection="1">
      <alignment horizontal="right" vertical="center" indent="1"/>
      <protection/>
    </xf>
    <xf numFmtId="0" fontId="102" fillId="37" borderId="45" xfId="56" applyFont="1" applyFill="1" applyBorder="1" applyAlignment="1" applyProtection="1">
      <alignment horizontal="left" vertical="center" indent="1"/>
      <protection hidden="1"/>
    </xf>
    <xf numFmtId="0" fontId="23" fillId="0" borderId="46" xfId="56" applyBorder="1">
      <alignment/>
      <protection/>
    </xf>
    <xf numFmtId="0" fontId="102" fillId="37" borderId="47" xfId="56" applyFont="1" applyFill="1" applyBorder="1" applyAlignment="1" applyProtection="1">
      <alignment horizontal="left" vertical="center" indent="1"/>
      <protection hidden="1"/>
    </xf>
    <xf numFmtId="0" fontId="26" fillId="38" borderId="48" xfId="56" applyFont="1" applyFill="1" applyBorder="1" applyAlignment="1" applyProtection="1">
      <alignment horizontal="right" vertical="center" indent="1"/>
      <protection/>
    </xf>
    <xf numFmtId="0" fontId="23" fillId="0" borderId="0" xfId="56" applyFont="1">
      <alignment/>
      <protection/>
    </xf>
    <xf numFmtId="0" fontId="23" fillId="0" borderId="0" xfId="56" applyBorder="1">
      <alignment/>
      <protection/>
    </xf>
    <xf numFmtId="0" fontId="23" fillId="0" borderId="0" xfId="56" applyFont="1" applyBorder="1" applyProtection="1">
      <alignment/>
      <protection/>
    </xf>
    <xf numFmtId="0" fontId="23" fillId="0" borderId="0" xfId="56" applyFont="1" applyProtection="1">
      <alignment/>
      <protection/>
    </xf>
    <xf numFmtId="0" fontId="102" fillId="37" borderId="49" xfId="56" applyFont="1" applyFill="1" applyBorder="1" applyAlignment="1" applyProtection="1">
      <alignment horizontal="left" vertical="center" indent="1"/>
      <protection hidden="1"/>
    </xf>
    <xf numFmtId="0" fontId="26" fillId="38" borderId="50" xfId="56" applyFont="1" applyFill="1" applyBorder="1" applyAlignment="1" applyProtection="1">
      <alignment horizontal="right" vertical="center" indent="1"/>
      <protection/>
    </xf>
    <xf numFmtId="0" fontId="23" fillId="0" borderId="0" xfId="56" applyFont="1" applyAlignment="1">
      <alignment/>
      <protection/>
    </xf>
    <xf numFmtId="0" fontId="27" fillId="36" borderId="32" xfId="57" applyFont="1" applyFill="1" applyBorder="1" applyAlignment="1" applyProtection="1">
      <alignment horizontal="center" vertical="center"/>
      <protection hidden="1"/>
    </xf>
    <xf numFmtId="0" fontId="27" fillId="36" borderId="34" xfId="57" applyFont="1" applyFill="1" applyBorder="1" applyAlignment="1" applyProtection="1">
      <alignment horizontal="center" vertical="center"/>
      <protection hidden="1"/>
    </xf>
    <xf numFmtId="0" fontId="28" fillId="0" borderId="0" xfId="56" applyFont="1" applyAlignment="1">
      <alignment/>
      <protection/>
    </xf>
    <xf numFmtId="0" fontId="23" fillId="39" borderId="0" xfId="56" applyFill="1" applyBorder="1">
      <alignment/>
      <protection/>
    </xf>
    <xf numFmtId="0" fontId="23" fillId="39" borderId="0" xfId="56" applyFill="1" applyAlignment="1">
      <alignment horizontal="right" indent="1"/>
      <protection/>
    </xf>
    <xf numFmtId="0" fontId="25" fillId="0" borderId="0" xfId="56" applyFont="1" applyFill="1" applyBorder="1" applyProtection="1">
      <alignment/>
      <protection hidden="1"/>
    </xf>
    <xf numFmtId="0" fontId="23" fillId="39" borderId="0" xfId="56" applyFill="1">
      <alignment/>
      <protection/>
    </xf>
    <xf numFmtId="0" fontId="28" fillId="39" borderId="0" xfId="56" applyFont="1" applyFill="1" applyAlignment="1">
      <alignment horizontal="left" indent="1"/>
      <protection/>
    </xf>
    <xf numFmtId="0" fontId="25" fillId="0" borderId="0" xfId="56" applyFont="1" applyFill="1" applyAlignment="1" applyProtection="1">
      <alignment horizontal="center" vertical="center"/>
      <protection hidden="1"/>
    </xf>
    <xf numFmtId="0" fontId="27" fillId="39" borderId="0" xfId="56" applyFont="1" applyFill="1" applyAlignment="1">
      <alignment horizontal="right" indent="1"/>
      <protection/>
    </xf>
    <xf numFmtId="0" fontId="103" fillId="0" borderId="0" xfId="0" applyFont="1" applyAlignment="1">
      <alignment/>
    </xf>
    <xf numFmtId="0" fontId="104" fillId="0" borderId="0" xfId="0" applyFont="1" applyAlignment="1">
      <alignment/>
    </xf>
    <xf numFmtId="0" fontId="104" fillId="0" borderId="0" xfId="0" applyFont="1" applyAlignment="1">
      <alignment/>
    </xf>
    <xf numFmtId="0" fontId="103" fillId="0" borderId="0" xfId="0" applyFont="1" applyAlignment="1">
      <alignment horizontal="center"/>
    </xf>
    <xf numFmtId="0" fontId="105" fillId="0" borderId="0" xfId="0" applyFont="1" applyAlignment="1">
      <alignment/>
    </xf>
    <xf numFmtId="0" fontId="10" fillId="40" borderId="51" xfId="0" applyFont="1" applyFill="1" applyBorder="1" applyAlignment="1">
      <alignment/>
    </xf>
    <xf numFmtId="0" fontId="10" fillId="40" borderId="52" xfId="0" applyFont="1" applyFill="1" applyBorder="1" applyAlignment="1">
      <alignment/>
    </xf>
    <xf numFmtId="0" fontId="10" fillId="40" borderId="13" xfId="0" applyFont="1" applyFill="1" applyBorder="1" applyAlignment="1">
      <alignment/>
    </xf>
    <xf numFmtId="0" fontId="10" fillId="40" borderId="53" xfId="0" applyFont="1" applyFill="1" applyBorder="1" applyAlignment="1">
      <alignment/>
    </xf>
    <xf numFmtId="0" fontId="10" fillId="40" borderId="54" xfId="0" applyFont="1" applyFill="1" applyBorder="1" applyAlignment="1">
      <alignment/>
    </xf>
    <xf numFmtId="0" fontId="10" fillId="40" borderId="55" xfId="0" applyFont="1" applyFill="1" applyBorder="1" applyAlignment="1">
      <alignment/>
    </xf>
    <xf numFmtId="0" fontId="10" fillId="40" borderId="56" xfId="0" applyFont="1" applyFill="1" applyBorder="1" applyAlignment="1">
      <alignment/>
    </xf>
    <xf numFmtId="0" fontId="10" fillId="40" borderId="57" xfId="0" applyFont="1" applyFill="1" applyBorder="1" applyAlignment="1">
      <alignment/>
    </xf>
    <xf numFmtId="0" fontId="10" fillId="40" borderId="24" xfId="0" applyFont="1" applyFill="1" applyBorder="1" applyAlignment="1">
      <alignment/>
    </xf>
    <xf numFmtId="0" fontId="10" fillId="40" borderId="18" xfId="0" applyFont="1" applyFill="1" applyBorder="1" applyAlignment="1">
      <alignment/>
    </xf>
    <xf numFmtId="0" fontId="10" fillId="40" borderId="30" xfId="0" applyFont="1" applyFill="1" applyBorder="1" applyAlignment="1">
      <alignment/>
    </xf>
    <xf numFmtId="0" fontId="103" fillId="0" borderId="0" xfId="0" applyNumberFormat="1" applyFont="1" applyAlignment="1">
      <alignment/>
    </xf>
    <xf numFmtId="0" fontId="103" fillId="0" borderId="0" xfId="0" applyNumberFormat="1" applyFont="1" applyAlignment="1">
      <alignment horizontal="center" vertical="center"/>
    </xf>
    <xf numFmtId="0" fontId="103" fillId="0" borderId="0" xfId="0" applyNumberFormat="1" applyFont="1" applyAlignment="1">
      <alignment horizontal="center"/>
    </xf>
    <xf numFmtId="0" fontId="103" fillId="0" borderId="0" xfId="0" applyFont="1" applyAlignment="1">
      <alignment horizontal="left" vertical="top"/>
    </xf>
    <xf numFmtId="0" fontId="103" fillId="0" borderId="0" xfId="0" applyFont="1" applyAlignment="1" quotePrefix="1">
      <alignment/>
    </xf>
    <xf numFmtId="0" fontId="106" fillId="0" borderId="0" xfId="0" applyFont="1" applyAlignment="1">
      <alignment/>
    </xf>
    <xf numFmtId="0" fontId="103" fillId="0" borderId="0" xfId="0" applyFont="1" applyAlignment="1">
      <alignment horizontal="left"/>
    </xf>
    <xf numFmtId="0" fontId="103" fillId="0" borderId="0" xfId="0" applyFont="1" applyAlignment="1">
      <alignment/>
    </xf>
    <xf numFmtId="0" fontId="103" fillId="0" borderId="0" xfId="0" applyFont="1" applyAlignment="1">
      <alignment horizontal="left" indent="22"/>
    </xf>
    <xf numFmtId="0" fontId="103" fillId="0" borderId="0" xfId="0" applyFont="1" applyAlignment="1">
      <alignment horizontal="center" vertical="center"/>
    </xf>
    <xf numFmtId="0" fontId="0" fillId="0" borderId="0" xfId="0" applyAlignment="1" applyProtection="1">
      <alignment vertical="center" wrapText="1"/>
      <protection hidden="1" locked="0"/>
    </xf>
    <xf numFmtId="0" fontId="101" fillId="0" borderId="0" xfId="0" applyFont="1" applyAlignment="1" applyProtection="1">
      <alignment horizontal="left"/>
      <protection hidden="1" locked="0"/>
    </xf>
    <xf numFmtId="0" fontId="0" fillId="41" borderId="0" xfId="0" applyFill="1" applyAlignment="1">
      <alignment/>
    </xf>
    <xf numFmtId="0" fontId="83" fillId="41" borderId="0" xfId="0" applyFont="1" applyFill="1" applyAlignment="1">
      <alignment horizontal="center"/>
    </xf>
    <xf numFmtId="0" fontId="107" fillId="41" borderId="0" xfId="52" applyFont="1" applyFill="1" applyAlignment="1" applyProtection="1">
      <alignment horizontal="center"/>
      <protection/>
    </xf>
    <xf numFmtId="0" fontId="13" fillId="34" borderId="20" xfId="0" applyFont="1" applyFill="1" applyBorder="1" applyAlignment="1" applyProtection="1">
      <alignment horizontal="left" vertical="center" indent="2"/>
      <protection locked="0"/>
    </xf>
    <xf numFmtId="0" fontId="0" fillId="0" borderId="0" xfId="0" applyAlignment="1">
      <alignment wrapText="1"/>
    </xf>
    <xf numFmtId="0" fontId="0" fillId="0" borderId="0" xfId="0" applyAlignment="1">
      <alignment vertical="top" wrapText="1"/>
    </xf>
    <xf numFmtId="0" fontId="108" fillId="42" borderId="25" xfId="0" applyFont="1" applyFill="1" applyBorder="1" applyAlignment="1">
      <alignment horizontal="center"/>
    </xf>
    <xf numFmtId="0" fontId="109" fillId="42" borderId="51" xfId="0" applyFont="1" applyFill="1" applyBorder="1" applyAlignment="1">
      <alignment/>
    </xf>
    <xf numFmtId="0" fontId="108" fillId="42" borderId="18" xfId="0" applyFont="1" applyFill="1" applyBorder="1" applyAlignment="1" applyProtection="1">
      <alignment horizontal="left" vertical="center" indent="2"/>
      <protection/>
    </xf>
    <xf numFmtId="0" fontId="101" fillId="38" borderId="10" xfId="0" applyFont="1" applyFill="1" applyBorder="1" applyAlignment="1" applyProtection="1">
      <alignment horizontal="center" vertical="center"/>
      <protection locked="0"/>
    </xf>
    <xf numFmtId="0" fontId="110" fillId="38"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hidden="1" locked="0"/>
    </xf>
    <xf numFmtId="0" fontId="0" fillId="0" borderId="10" xfId="0" applyBorder="1" applyAlignment="1" applyProtection="1">
      <alignment horizontal="center" vertical="center" wrapText="1"/>
      <protection hidden="1" locked="0"/>
    </xf>
    <xf numFmtId="0" fontId="3" fillId="0" borderId="0" xfId="0" applyFont="1" applyAlignment="1" applyProtection="1">
      <alignment horizontal="left" indent="2"/>
      <protection hidden="1" locked="0"/>
    </xf>
    <xf numFmtId="0" fontId="0" fillId="0" borderId="10" xfId="0" applyBorder="1" applyAlignment="1" applyProtection="1">
      <alignment/>
      <protection hidden="1" locked="0"/>
    </xf>
    <xf numFmtId="0" fontId="0" fillId="0" borderId="0" xfId="0" applyAlignment="1" applyProtection="1">
      <alignment horizontal="center" vertical="center"/>
      <protection hidden="1" locked="0"/>
    </xf>
    <xf numFmtId="0" fontId="30" fillId="0" borderId="10" xfId="0" applyFont="1" applyBorder="1" applyAlignment="1" applyProtection="1">
      <alignment horizontal="center" vertical="center" wrapText="1"/>
      <protection hidden="1" locked="0"/>
    </xf>
    <xf numFmtId="0" fontId="3" fillId="0" borderId="0" xfId="0" applyFont="1" applyAlignment="1" applyProtection="1">
      <alignment horizontal="center"/>
      <protection hidden="1" locked="0"/>
    </xf>
    <xf numFmtId="0" fontId="0" fillId="0" borderId="0" xfId="0" applyAlignment="1" applyProtection="1">
      <alignment/>
      <protection hidden="1" locked="0"/>
    </xf>
    <xf numFmtId="0" fontId="0" fillId="0" borderId="0" xfId="0" applyAlignment="1" applyProtection="1">
      <alignment vertical="center"/>
      <protection hidden="1" locked="0"/>
    </xf>
    <xf numFmtId="0" fontId="3" fillId="0" borderId="0" xfId="0" applyFont="1" applyAlignment="1" applyProtection="1">
      <alignment/>
      <protection hidden="1" locked="0"/>
    </xf>
    <xf numFmtId="0" fontId="33" fillId="0" borderId="0" xfId="0" applyFont="1" applyAlignment="1" applyProtection="1">
      <alignment/>
      <protection hidden="1" locked="0"/>
    </xf>
    <xf numFmtId="0" fontId="34" fillId="0" borderId="0" xfId="0" applyFont="1" applyAlignment="1" applyProtection="1">
      <alignment horizontal="left" indent="4"/>
      <protection hidden="1" locked="0"/>
    </xf>
    <xf numFmtId="0" fontId="3" fillId="0" borderId="0" xfId="0" applyFont="1" applyAlignment="1" applyProtection="1">
      <alignment horizontal="left" indent="8"/>
      <protection hidden="1" locked="0"/>
    </xf>
    <xf numFmtId="0" fontId="36" fillId="0" borderId="0" xfId="0" applyFont="1" applyAlignment="1" applyProtection="1">
      <alignment horizontal="left" indent="3"/>
      <protection hidden="1" locked="0"/>
    </xf>
    <xf numFmtId="0" fontId="3" fillId="0" borderId="0" xfId="0" applyFont="1" applyAlignment="1" applyProtection="1">
      <alignment horizontal="left"/>
      <protection hidden="1" locked="0"/>
    </xf>
    <xf numFmtId="0" fontId="37" fillId="0" borderId="0" xfId="0" applyFont="1" applyAlignment="1" applyProtection="1">
      <alignment horizontal="center"/>
      <protection hidden="1" locked="0"/>
    </xf>
    <xf numFmtId="0" fontId="34" fillId="0" borderId="0" xfId="0" applyFont="1" applyAlignment="1" applyProtection="1">
      <alignment horizontal="right"/>
      <protection hidden="1" locked="0"/>
    </xf>
    <xf numFmtId="0" fontId="12" fillId="0" borderId="0" xfId="0" applyFont="1" applyAlignment="1" applyProtection="1">
      <alignment horizontal="left"/>
      <protection hidden="1" locked="0"/>
    </xf>
    <xf numFmtId="0" fontId="38" fillId="0" borderId="0" xfId="0" applyFont="1" applyAlignment="1" applyProtection="1">
      <alignment horizontal="left" indent="3"/>
      <protection hidden="1" locked="0"/>
    </xf>
    <xf numFmtId="0" fontId="12" fillId="0" borderId="0" xfId="0" applyFont="1" applyAlignment="1" applyProtection="1">
      <alignment horizontal="center"/>
      <protection hidden="1" locked="0"/>
    </xf>
    <xf numFmtId="0" fontId="39" fillId="0" borderId="0" xfId="0" applyFont="1" applyAlignment="1" applyProtection="1">
      <alignment/>
      <protection hidden="1" locked="0"/>
    </xf>
    <xf numFmtId="0" fontId="3" fillId="0" borderId="0" xfId="0" applyFont="1" applyAlignment="1" applyProtection="1">
      <alignment horizontal="left" vertical="center" wrapText="1" indent="3"/>
      <protection hidden="1" locked="0"/>
    </xf>
    <xf numFmtId="0" fontId="0" fillId="0" borderId="0" xfId="0" applyAlignment="1" applyProtection="1">
      <alignment horizontal="left"/>
      <protection hidden="1" locked="0"/>
    </xf>
    <xf numFmtId="0" fontId="3" fillId="0" borderId="0" xfId="0" applyFont="1" applyAlignment="1" applyProtection="1">
      <alignment vertical="top" wrapText="1"/>
      <protection hidden="1" locked="0"/>
    </xf>
    <xf numFmtId="14" fontId="4" fillId="0" borderId="0" xfId="0" applyNumberFormat="1" applyFont="1" applyAlignment="1" applyProtection="1">
      <alignment horizontal="right" vertical="center"/>
      <protection hidden="1" locked="0"/>
    </xf>
    <xf numFmtId="14" fontId="0" fillId="0" borderId="0" xfId="0" applyNumberFormat="1" applyAlignment="1" applyProtection="1">
      <alignment vertical="center"/>
      <protection hidden="1" locked="0"/>
    </xf>
    <xf numFmtId="0" fontId="29" fillId="0" borderId="0" xfId="0" applyFont="1" applyAlignment="1" applyProtection="1">
      <alignment horizontal="left" vertical="center"/>
      <protection hidden="1" locked="0"/>
    </xf>
    <xf numFmtId="0" fontId="4" fillId="0" borderId="0" xfId="0" applyFont="1" applyAlignment="1" applyProtection="1">
      <alignment horizontal="right" vertical="center"/>
      <protection hidden="1" locked="0"/>
    </xf>
    <xf numFmtId="0" fontId="40" fillId="0" borderId="0" xfId="0" applyFont="1" applyAlignment="1" applyProtection="1">
      <alignment horizontal="left" vertical="center"/>
      <protection hidden="1" locked="0"/>
    </xf>
    <xf numFmtId="0" fontId="3" fillId="0" borderId="0" xfId="0" applyFont="1" applyAlignment="1" applyProtection="1">
      <alignment horizontal="left" indent="6"/>
      <protection hidden="1" locked="0"/>
    </xf>
    <xf numFmtId="0" fontId="0" fillId="0" borderId="0" xfId="0" applyAlignment="1" applyProtection="1">
      <alignment/>
      <protection hidden="1"/>
    </xf>
    <xf numFmtId="0" fontId="30" fillId="0" borderId="0" xfId="0" applyFont="1" applyAlignment="1" applyProtection="1">
      <alignment horizontal="left" indent="1"/>
      <protection hidden="1" locked="0"/>
    </xf>
    <xf numFmtId="0" fontId="3" fillId="0" borderId="0" xfId="0" applyFont="1" applyAlignment="1" applyProtection="1">
      <alignment horizontal="left" indent="10"/>
      <protection hidden="1" locked="0"/>
    </xf>
    <xf numFmtId="0" fontId="3" fillId="0" borderId="0" xfId="0" applyFont="1" applyAlignment="1" applyProtection="1">
      <alignment horizontal="left" indent="1"/>
      <protection hidden="1" locked="0"/>
    </xf>
    <xf numFmtId="0" fontId="41" fillId="0" borderId="0" xfId="0" applyFont="1" applyAlignment="1" applyProtection="1">
      <alignment/>
      <protection hidden="1" locked="0"/>
    </xf>
    <xf numFmtId="0" fontId="3" fillId="0" borderId="0" xfId="0" applyFont="1" applyAlignment="1" applyProtection="1">
      <alignment horizontal="center" vertical="center" wrapText="1"/>
      <protection hidden="1" locked="0"/>
    </xf>
    <xf numFmtId="0" fontId="3" fillId="0" borderId="0" xfId="0" applyFont="1" applyAlignment="1" applyProtection="1">
      <alignment horizontal="justify"/>
      <protection hidden="1" locked="0"/>
    </xf>
    <xf numFmtId="0" fontId="43" fillId="0" borderId="0" xfId="0" applyFont="1" applyAlignment="1" applyProtection="1">
      <alignment/>
      <protection hidden="1" locked="0"/>
    </xf>
    <xf numFmtId="0" fontId="43" fillId="0" borderId="0" xfId="0" applyFont="1" applyAlignment="1" applyProtection="1">
      <alignment horizontal="left" indent="1"/>
      <protection hidden="1" locked="0"/>
    </xf>
    <xf numFmtId="0" fontId="3" fillId="0" borderId="0" xfId="0" applyFont="1" applyAlignment="1" applyProtection="1">
      <alignment horizontal="center" vertical="top"/>
      <protection hidden="1" locked="0"/>
    </xf>
    <xf numFmtId="0" fontId="3" fillId="0" borderId="0" xfId="0" applyFont="1" applyAlignment="1" applyProtection="1">
      <alignment horizontal="left" vertical="center"/>
      <protection hidden="1" locked="0"/>
    </xf>
    <xf numFmtId="0" fontId="43" fillId="0" borderId="0" xfId="0" applyFont="1" applyAlignment="1" applyProtection="1">
      <alignment horizontal="left" vertical="center" indent="1"/>
      <protection hidden="1" locked="0"/>
    </xf>
    <xf numFmtId="0" fontId="45" fillId="0" borderId="0" xfId="0" applyFont="1" applyAlignment="1" applyProtection="1">
      <alignment vertical="center"/>
      <protection hidden="1" locked="0"/>
    </xf>
    <xf numFmtId="0" fontId="30" fillId="0" borderId="0" xfId="0" applyFont="1" applyAlignment="1" applyProtection="1">
      <alignment/>
      <protection hidden="1" locked="0"/>
    </xf>
    <xf numFmtId="0" fontId="3" fillId="0" borderId="10" xfId="0" applyFont="1" applyBorder="1" applyAlignment="1" applyProtection="1">
      <alignment vertical="center"/>
      <protection hidden="1" locked="0"/>
    </xf>
    <xf numFmtId="0" fontId="3" fillId="0" borderId="10" xfId="0" applyFont="1" applyBorder="1" applyAlignment="1" applyProtection="1">
      <alignment vertical="center" wrapText="1"/>
      <protection hidden="1" locked="0"/>
    </xf>
    <xf numFmtId="0" fontId="0" fillId="0" borderId="0" xfId="0" applyBorder="1" applyAlignment="1" applyProtection="1">
      <alignment/>
      <protection hidden="1" locked="0"/>
    </xf>
    <xf numFmtId="0" fontId="0" fillId="0" borderId="10" xfId="0" applyBorder="1" applyAlignment="1" applyProtection="1">
      <alignment horizontal="center" vertical="center"/>
      <protection hidden="1" locked="0"/>
    </xf>
    <xf numFmtId="0" fontId="34" fillId="0" borderId="0" xfId="0" applyFont="1" applyAlignment="1" applyProtection="1">
      <alignment/>
      <protection hidden="1" locked="0"/>
    </xf>
    <xf numFmtId="0" fontId="43" fillId="0" borderId="0" xfId="0" applyFont="1" applyAlignment="1" applyProtection="1">
      <alignment horizontal="left"/>
      <protection hidden="1" locked="0"/>
    </xf>
    <xf numFmtId="0" fontId="0" fillId="0" borderId="0" xfId="0" applyAlignment="1" applyProtection="1">
      <alignment wrapText="1"/>
      <protection hidden="1" locked="0"/>
    </xf>
    <xf numFmtId="0" fontId="47" fillId="0" borderId="0" xfId="0" applyFont="1" applyAlignment="1" applyProtection="1">
      <alignment/>
      <protection hidden="1" locked="0"/>
    </xf>
    <xf numFmtId="0" fontId="4" fillId="0" borderId="0" xfId="0" applyFont="1" applyAlignment="1" applyProtection="1">
      <alignment/>
      <protection hidden="1" locked="0"/>
    </xf>
    <xf numFmtId="0" fontId="29" fillId="0" borderId="0" xfId="0" applyFont="1" applyAlignment="1" applyProtection="1">
      <alignment horizontal="left" indent="1"/>
      <protection hidden="1" locked="0"/>
    </xf>
    <xf numFmtId="0" fontId="3" fillId="0" borderId="0" xfId="0" applyFont="1" applyAlignment="1" applyProtection="1">
      <alignment horizontal="left" indent="15"/>
      <protection hidden="1" locked="0"/>
    </xf>
    <xf numFmtId="0" fontId="49" fillId="0" borderId="0" xfId="0" applyFont="1" applyAlignment="1" applyProtection="1">
      <alignment vertical="center"/>
      <protection hidden="1" locked="0"/>
    </xf>
    <xf numFmtId="0" fontId="44" fillId="0" borderId="0" xfId="0" applyFont="1" applyAlignment="1" applyProtection="1">
      <alignment vertical="center"/>
      <protection hidden="1" locked="0"/>
    </xf>
    <xf numFmtId="0" fontId="43" fillId="0" borderId="0" xfId="0" applyFont="1" applyAlignment="1" applyProtection="1">
      <alignment vertical="center"/>
      <protection hidden="1" locked="0"/>
    </xf>
    <xf numFmtId="0" fontId="49" fillId="0" borderId="10" xfId="0" applyFont="1" applyBorder="1" applyAlignment="1" applyProtection="1">
      <alignment horizontal="left" vertical="center"/>
      <protection hidden="1" locked="0"/>
    </xf>
    <xf numFmtId="0" fontId="30" fillId="0" borderId="0" xfId="0" applyFont="1" applyAlignment="1" applyProtection="1">
      <alignment wrapText="1"/>
      <protection hidden="1" locked="0"/>
    </xf>
    <xf numFmtId="0" fontId="22" fillId="0" borderId="0" xfId="0" applyFont="1" applyAlignment="1" applyProtection="1">
      <alignment vertical="center" wrapText="1"/>
      <protection hidden="1" locked="0"/>
    </xf>
    <xf numFmtId="0" fontId="30" fillId="0" borderId="0" xfId="0" applyFont="1" applyAlignment="1" applyProtection="1">
      <alignment vertical="center" wrapText="1"/>
      <protection hidden="1" locked="0"/>
    </xf>
    <xf numFmtId="0" fontId="49" fillId="0" borderId="0" xfId="0" applyFont="1" applyAlignment="1" applyProtection="1">
      <alignment horizontal="left" indent="1"/>
      <protection hidden="1" locked="0"/>
    </xf>
    <xf numFmtId="0" fontId="47" fillId="0" borderId="0" xfId="0" applyFont="1" applyAlignment="1" applyProtection="1">
      <alignment vertical="center"/>
      <protection hidden="1" locked="0"/>
    </xf>
    <xf numFmtId="49" fontId="43" fillId="0" borderId="0" xfId="0" applyNumberFormat="1" applyFont="1" applyAlignment="1" applyProtection="1">
      <alignment horizontal="left" vertical="center" indent="1"/>
      <protection hidden="1" locked="0"/>
    </xf>
    <xf numFmtId="49" fontId="30" fillId="0" borderId="0" xfId="0" applyNumberFormat="1" applyFont="1" applyAlignment="1" applyProtection="1">
      <alignment wrapText="1"/>
      <protection hidden="1" locked="0"/>
    </xf>
    <xf numFmtId="0" fontId="30" fillId="0" borderId="0" xfId="0" applyFont="1" applyAlignment="1" applyProtection="1">
      <alignment horizontal="center"/>
      <protection hidden="1" locked="0"/>
    </xf>
    <xf numFmtId="0" fontId="0" fillId="0" borderId="0" xfId="0" applyAlignment="1" applyProtection="1">
      <alignment horizontal="center"/>
      <protection hidden="1" locked="0"/>
    </xf>
    <xf numFmtId="0" fontId="3" fillId="0" borderId="0" xfId="0" applyFont="1" applyAlignment="1" applyProtection="1">
      <alignment horizontal="left" vertical="center" indent="2"/>
      <protection hidden="1" locked="0"/>
    </xf>
    <xf numFmtId="0" fontId="104" fillId="0" borderId="0" xfId="0" applyFont="1" applyAlignment="1">
      <alignment vertical="top" wrapText="1"/>
    </xf>
    <xf numFmtId="0" fontId="111" fillId="0" borderId="0" xfId="0" applyFont="1" applyAlignment="1">
      <alignment vertical="center"/>
    </xf>
    <xf numFmtId="0" fontId="98" fillId="0" borderId="0" xfId="0" applyFont="1" applyAlignment="1" applyProtection="1">
      <alignment horizontal="center"/>
      <protection hidden="1" locked="0"/>
    </xf>
    <xf numFmtId="0" fontId="50" fillId="0" borderId="0" xfId="0" applyFont="1" applyAlignment="1" applyProtection="1">
      <alignment horizontal="center"/>
      <protection hidden="1" locked="0"/>
    </xf>
    <xf numFmtId="0" fontId="51" fillId="0" borderId="0" xfId="0" applyFont="1" applyAlignment="1" applyProtection="1">
      <alignment horizontal="center"/>
      <protection hidden="1" locked="0"/>
    </xf>
    <xf numFmtId="0" fontId="30" fillId="0" borderId="0" xfId="0" applyFont="1" applyAlignment="1" applyProtection="1">
      <alignment horizontal="center" vertical="center"/>
      <protection hidden="1" locked="0"/>
    </xf>
    <xf numFmtId="0" fontId="52" fillId="0" borderId="0" xfId="0" applyFont="1" applyAlignment="1" applyProtection="1">
      <alignment horizontal="center" vertical="center"/>
      <protection hidden="1" locked="0"/>
    </xf>
    <xf numFmtId="0" fontId="0" fillId="0" borderId="0" xfId="0" applyAlignment="1">
      <alignment horizontal="center"/>
    </xf>
    <xf numFmtId="0" fontId="112" fillId="0" borderId="0" xfId="0" applyFont="1" applyAlignment="1">
      <alignment/>
    </xf>
    <xf numFmtId="0" fontId="98" fillId="0" borderId="0" xfId="0" applyFont="1" applyAlignment="1">
      <alignment/>
    </xf>
    <xf numFmtId="0" fontId="112" fillId="0" borderId="0" xfId="0" applyFont="1" applyBorder="1" applyAlignment="1">
      <alignment horizontal="left"/>
    </xf>
    <xf numFmtId="0" fontId="0" fillId="0" borderId="0" xfId="0" applyAlignment="1">
      <alignment horizontal="center" vertical="top"/>
    </xf>
    <xf numFmtId="0" fontId="0" fillId="0" borderId="0" xfId="0" applyAlignment="1" applyProtection="1">
      <alignment horizontal="left"/>
      <protection/>
    </xf>
    <xf numFmtId="0" fontId="9" fillId="34" borderId="58"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60" xfId="0" applyFont="1" applyFill="1" applyBorder="1" applyAlignment="1">
      <alignment horizontal="center" vertical="center"/>
    </xf>
    <xf numFmtId="0" fontId="0" fillId="33" borderId="61" xfId="0" applyFill="1" applyBorder="1" applyAlignment="1">
      <alignment horizontal="left" vertical="center" wrapText="1"/>
    </xf>
    <xf numFmtId="0" fontId="0" fillId="33" borderId="62" xfId="0" applyFill="1" applyBorder="1" applyAlignment="1">
      <alignment horizontal="left" vertical="center" wrapText="1"/>
    </xf>
    <xf numFmtId="0" fontId="0" fillId="33" borderId="21" xfId="0" applyFill="1" applyBorder="1" applyAlignment="1">
      <alignment horizontal="left" vertical="center" wrapText="1"/>
    </xf>
    <xf numFmtId="0" fontId="0" fillId="33" borderId="27" xfId="0" applyFill="1" applyBorder="1" applyAlignment="1">
      <alignment horizontal="left" vertical="center" wrapText="1"/>
    </xf>
    <xf numFmtId="0" fontId="0" fillId="33" borderId="10" xfId="0" applyFill="1" applyBorder="1" applyAlignment="1">
      <alignment horizontal="left" vertical="center" wrapText="1"/>
    </xf>
    <xf numFmtId="0" fontId="99" fillId="36" borderId="17" xfId="0" applyFont="1" applyFill="1" applyBorder="1" applyAlignment="1" applyProtection="1">
      <alignment horizontal="center"/>
      <protection/>
    </xf>
    <xf numFmtId="0" fontId="99" fillId="36" borderId="0" xfId="0" applyFont="1" applyFill="1" applyAlignment="1" applyProtection="1">
      <alignment horizontal="center"/>
      <protection/>
    </xf>
    <xf numFmtId="0" fontId="0" fillId="33" borderId="63" xfId="0" applyFill="1" applyBorder="1" applyAlignment="1">
      <alignment horizontal="left" vertical="center" wrapText="1"/>
    </xf>
    <xf numFmtId="0" fontId="0" fillId="33" borderId="64" xfId="0" applyFill="1" applyBorder="1" applyAlignment="1">
      <alignment horizontal="left" vertical="center" wrapText="1"/>
    </xf>
    <xf numFmtId="0" fontId="108" fillId="42" borderId="10" xfId="0" applyFont="1" applyFill="1" applyBorder="1" applyAlignment="1">
      <alignment horizontal="left" vertical="center" wrapText="1"/>
    </xf>
    <xf numFmtId="0" fontId="108" fillId="42" borderId="63" xfId="0" applyFont="1" applyFill="1" applyBorder="1" applyAlignment="1">
      <alignment horizontal="left" vertical="center" wrapText="1"/>
    </xf>
    <xf numFmtId="0" fontId="0" fillId="33" borderId="65" xfId="0" applyFill="1" applyBorder="1" applyAlignment="1">
      <alignment horizontal="left" vertical="center" wrapText="1"/>
    </xf>
    <xf numFmtId="0" fontId="0" fillId="33" borderId="66" xfId="0" applyFill="1" applyBorder="1" applyAlignment="1">
      <alignment horizontal="left" vertical="center" wrapText="1"/>
    </xf>
    <xf numFmtId="0" fontId="0" fillId="33" borderId="67" xfId="0" applyFill="1" applyBorder="1" applyAlignment="1">
      <alignment horizontal="left" vertical="center" wrapText="1"/>
    </xf>
    <xf numFmtId="0" fontId="0" fillId="33" borderId="68" xfId="0" applyFill="1" applyBorder="1" applyAlignment="1">
      <alignment horizontal="left" vertical="center" wrapText="1"/>
    </xf>
    <xf numFmtId="0" fontId="0" fillId="33" borderId="69" xfId="0" applyFill="1" applyBorder="1" applyAlignment="1">
      <alignment horizontal="left" vertical="center" wrapText="1"/>
    </xf>
    <xf numFmtId="0" fontId="0" fillId="33" borderId="62" xfId="0" applyFill="1" applyBorder="1" applyAlignment="1">
      <alignment horizontal="left"/>
    </xf>
    <xf numFmtId="0" fontId="0" fillId="33" borderId="22" xfId="0" applyFill="1" applyBorder="1" applyAlignment="1">
      <alignment horizontal="left"/>
    </xf>
    <xf numFmtId="0" fontId="0" fillId="33" borderId="14" xfId="0" applyFill="1" applyBorder="1" applyAlignment="1">
      <alignment horizontal="left" vertical="center" wrapText="1"/>
    </xf>
    <xf numFmtId="0" fontId="104" fillId="0" borderId="0" xfId="0" applyFont="1" applyBorder="1" applyAlignment="1">
      <alignment horizontal="left" vertical="top" wrapText="1"/>
    </xf>
    <xf numFmtId="0" fontId="104" fillId="0" borderId="0" xfId="0" applyFont="1" applyAlignment="1">
      <alignment horizontal="left" vertical="top" wrapText="1"/>
    </xf>
    <xf numFmtId="0" fontId="100" fillId="0" borderId="0" xfId="0" applyFont="1" applyAlignment="1">
      <alignment horizontal="left" wrapText="1"/>
    </xf>
    <xf numFmtId="0" fontId="0" fillId="0" borderId="0" xfId="0" applyAlignment="1">
      <alignment horizontal="left" wrapText="1"/>
    </xf>
    <xf numFmtId="14" fontId="0" fillId="0" borderId="0" xfId="0" applyNumberFormat="1" applyAlignment="1">
      <alignment horizontal="left"/>
    </xf>
    <xf numFmtId="0" fontId="113" fillId="0" borderId="0" xfId="0" applyFont="1" applyAlignment="1">
      <alignment horizontal="left" vertical="center" wrapText="1"/>
    </xf>
    <xf numFmtId="0" fontId="114" fillId="0" borderId="0" xfId="0" applyFont="1" applyAlignment="1">
      <alignment horizontal="center" vertical="center"/>
    </xf>
    <xf numFmtId="0" fontId="114"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xf>
    <xf numFmtId="0" fontId="23" fillId="0" borderId="0" xfId="56" applyFont="1" applyAlignment="1">
      <alignment horizontal="center"/>
      <protection/>
    </xf>
    <xf numFmtId="0" fontId="30" fillId="0" borderId="0" xfId="0" applyFont="1" applyAlignment="1" applyProtection="1">
      <alignment horizontal="left" wrapText="1"/>
      <protection hidden="1" locked="0"/>
    </xf>
    <xf numFmtId="0" fontId="0" fillId="0" borderId="10" xfId="0" applyBorder="1" applyAlignment="1" applyProtection="1">
      <alignment horizontal="center"/>
      <protection hidden="1" locked="0"/>
    </xf>
    <xf numFmtId="0" fontId="0" fillId="0" borderId="70" xfId="0" applyBorder="1" applyAlignment="1" applyProtection="1">
      <alignment horizontal="center" vertical="center" wrapText="1"/>
      <protection hidden="1" locked="0"/>
    </xf>
    <xf numFmtId="0" fontId="0" fillId="0" borderId="71" xfId="0" applyBorder="1" applyAlignment="1" applyProtection="1">
      <alignment horizontal="center" vertical="center" wrapText="1"/>
      <protection hidden="1" locked="0"/>
    </xf>
    <xf numFmtId="0" fontId="0" fillId="0" borderId="72" xfId="0" applyBorder="1" applyAlignment="1" applyProtection="1">
      <alignment horizontal="center" vertical="center" wrapText="1"/>
      <protection hidden="1" locked="0"/>
    </xf>
    <xf numFmtId="0" fontId="0" fillId="0" borderId="73" xfId="0" applyBorder="1" applyAlignment="1" applyProtection="1">
      <alignment horizontal="center" vertical="center" wrapText="1"/>
      <protection hidden="1" locked="0"/>
    </xf>
    <xf numFmtId="0" fontId="0" fillId="0" borderId="70" xfId="0" applyBorder="1" applyAlignment="1" applyProtection="1">
      <alignment horizontal="center"/>
      <protection hidden="1" locked="0"/>
    </xf>
    <xf numFmtId="0" fontId="0" fillId="0" borderId="71" xfId="0" applyBorder="1" applyAlignment="1" applyProtection="1">
      <alignment horizontal="center"/>
      <protection hidden="1" locked="0"/>
    </xf>
    <xf numFmtId="0" fontId="0" fillId="0" borderId="0" xfId="0" applyBorder="1" applyAlignment="1" applyProtection="1">
      <alignment horizontal="center"/>
      <protection hidden="1" locked="0"/>
    </xf>
    <xf numFmtId="0" fontId="0" fillId="0" borderId="74" xfId="0" applyBorder="1" applyAlignment="1" applyProtection="1">
      <alignment horizontal="center"/>
      <protection hidden="1" locked="0"/>
    </xf>
    <xf numFmtId="0" fontId="0" fillId="0" borderId="72" xfId="0" applyBorder="1" applyAlignment="1" applyProtection="1">
      <alignment horizontal="center"/>
      <protection hidden="1" locked="0"/>
    </xf>
    <xf numFmtId="0" fontId="0" fillId="0" borderId="73" xfId="0" applyBorder="1" applyAlignment="1" applyProtection="1">
      <alignment horizontal="center"/>
      <protection hidden="1" locked="0"/>
    </xf>
    <xf numFmtId="0" fontId="100" fillId="0" borderId="75" xfId="0" applyFont="1" applyBorder="1" applyAlignment="1" applyProtection="1">
      <alignment horizontal="center" wrapText="1"/>
      <protection hidden="1" locked="0"/>
    </xf>
    <xf numFmtId="0" fontId="100" fillId="0" borderId="76" xfId="0" applyFont="1" applyBorder="1" applyAlignment="1" applyProtection="1">
      <alignment horizontal="center" wrapText="1"/>
      <protection hidden="1" locked="0"/>
    </xf>
    <xf numFmtId="0" fontId="0" fillId="0" borderId="75" xfId="0" applyBorder="1" applyAlignment="1" applyProtection="1">
      <alignment horizontal="center" vertical="center" textRotation="90"/>
      <protection hidden="1" locked="0"/>
    </xf>
    <xf numFmtId="0" fontId="0" fillId="0" borderId="77" xfId="0" applyBorder="1" applyAlignment="1" applyProtection="1">
      <alignment horizontal="center" vertical="center" textRotation="90"/>
      <protection hidden="1" locked="0"/>
    </xf>
    <xf numFmtId="0" fontId="0" fillId="0" borderId="76" xfId="0" applyBorder="1" applyAlignment="1" applyProtection="1">
      <alignment horizontal="center" vertical="center" textRotation="90"/>
      <protection hidden="1" locked="0"/>
    </xf>
    <xf numFmtId="0" fontId="30" fillId="0" borderId="0" xfId="0" applyFont="1" applyAlignment="1" applyProtection="1">
      <alignment horizontal="center"/>
      <protection hidden="1" locked="0"/>
    </xf>
    <xf numFmtId="0" fontId="0" fillId="0" borderId="78" xfId="0" applyBorder="1" applyAlignment="1" applyProtection="1">
      <alignment horizontal="center"/>
      <protection hidden="1" locked="0"/>
    </xf>
    <xf numFmtId="0" fontId="0" fillId="0" borderId="79" xfId="0" applyBorder="1" applyAlignment="1" applyProtection="1">
      <alignment horizontal="center" vertical="center"/>
      <protection hidden="1" locked="0"/>
    </xf>
    <xf numFmtId="0" fontId="0" fillId="0" borderId="70" xfId="0" applyBorder="1" applyAlignment="1" applyProtection="1">
      <alignment horizontal="center" vertical="center"/>
      <protection hidden="1" locked="0"/>
    </xf>
    <xf numFmtId="0" fontId="0" fillId="0" borderId="71" xfId="0" applyBorder="1" applyAlignment="1" applyProtection="1">
      <alignment horizontal="center" vertical="center"/>
      <protection hidden="1" locked="0"/>
    </xf>
    <xf numFmtId="0" fontId="0" fillId="0" borderId="16" xfId="0" applyBorder="1" applyAlignment="1" applyProtection="1">
      <alignment horizontal="center" vertical="center"/>
      <protection hidden="1" locked="0"/>
    </xf>
    <xf numFmtId="0" fontId="0" fillId="0" borderId="0" xfId="0" applyBorder="1" applyAlignment="1" applyProtection="1">
      <alignment horizontal="center" vertical="center"/>
      <protection hidden="1" locked="0"/>
    </xf>
    <xf numFmtId="0" fontId="0" fillId="0" borderId="74" xfId="0" applyBorder="1" applyAlignment="1" applyProtection="1">
      <alignment horizontal="center" vertical="center"/>
      <protection hidden="1" locked="0"/>
    </xf>
    <xf numFmtId="0" fontId="0" fillId="0" borderId="80" xfId="0" applyBorder="1" applyAlignment="1" applyProtection="1">
      <alignment horizontal="center" vertical="center"/>
      <protection hidden="1" locked="0"/>
    </xf>
    <xf numFmtId="0" fontId="0" fillId="0" borderId="72" xfId="0" applyBorder="1" applyAlignment="1" applyProtection="1">
      <alignment horizontal="center" vertical="center"/>
      <protection hidden="1" locked="0"/>
    </xf>
    <xf numFmtId="0" fontId="0" fillId="0" borderId="73" xfId="0" applyBorder="1" applyAlignment="1" applyProtection="1">
      <alignment horizontal="center" vertical="center"/>
      <protection hidden="1" locked="0"/>
    </xf>
    <xf numFmtId="0" fontId="0" fillId="0" borderId="21" xfId="0" applyBorder="1" applyAlignment="1" applyProtection="1">
      <alignment horizontal="center" vertical="center" wrapText="1"/>
      <protection hidden="1" locked="0"/>
    </xf>
    <xf numFmtId="0" fontId="0" fillId="0" borderId="81" xfId="0" applyBorder="1" applyAlignment="1" applyProtection="1">
      <alignment horizontal="center" vertical="center" wrapText="1"/>
      <protection hidden="1" locked="0"/>
    </xf>
    <xf numFmtId="0" fontId="0" fillId="0" borderId="10" xfId="0" applyBorder="1" applyAlignment="1" applyProtection="1">
      <alignment horizontal="center" vertical="center"/>
      <protection hidden="1" locked="0"/>
    </xf>
    <xf numFmtId="0" fontId="3" fillId="0" borderId="0" xfId="0" applyFont="1" applyAlignment="1" applyProtection="1">
      <alignment horizontal="center" wrapText="1"/>
      <protection hidden="1" locked="0"/>
    </xf>
    <xf numFmtId="0" fontId="0" fillId="0" borderId="10" xfId="0" applyBorder="1" applyAlignment="1" applyProtection="1">
      <alignment horizontal="center" vertical="center" wrapText="1"/>
      <protection hidden="1" locked="0"/>
    </xf>
    <xf numFmtId="0" fontId="0" fillId="0" borderId="75" xfId="0" applyBorder="1" applyAlignment="1" applyProtection="1">
      <alignment horizontal="center"/>
      <protection hidden="1" locked="0"/>
    </xf>
    <xf numFmtId="0" fontId="0" fillId="0" borderId="77" xfId="0" applyBorder="1" applyAlignment="1" applyProtection="1">
      <alignment horizontal="center"/>
      <protection hidden="1" locked="0"/>
    </xf>
    <xf numFmtId="0" fontId="0" fillId="0" borderId="76" xfId="0" applyBorder="1" applyAlignment="1" applyProtection="1">
      <alignment horizontal="center"/>
      <protection hidden="1" locked="0"/>
    </xf>
    <xf numFmtId="0" fontId="3" fillId="0" borderId="0" xfId="0" applyFont="1" applyAlignment="1" applyProtection="1">
      <alignment horizontal="left" vertical="top" wrapText="1" indent="1"/>
      <protection hidden="1" locked="0"/>
    </xf>
    <xf numFmtId="0" fontId="3" fillId="0" borderId="0" xfId="0" applyFont="1" applyAlignment="1" applyProtection="1">
      <alignment horizontal="left" vertical="center" wrapText="1"/>
      <protection hidden="1" locked="0"/>
    </xf>
    <xf numFmtId="0" fontId="0" fillId="0" borderId="10" xfId="0" applyBorder="1" applyAlignment="1" applyProtection="1">
      <alignment horizontal="center" wrapText="1"/>
      <protection hidden="1" locked="0"/>
    </xf>
    <xf numFmtId="0" fontId="3" fillId="0" borderId="0" xfId="0" applyFont="1" applyAlignment="1" applyProtection="1">
      <alignment horizontal="center" vertical="top" wrapText="1"/>
      <protection hidden="1" locked="0"/>
    </xf>
    <xf numFmtId="0" fontId="3" fillId="0" borderId="0" xfId="0" applyFont="1" applyAlignment="1" applyProtection="1">
      <alignment horizontal="left" vertical="center" wrapText="1" indent="1"/>
      <protection hidden="1" locked="0"/>
    </xf>
    <xf numFmtId="0" fontId="3" fillId="0" borderId="10" xfId="0" applyFont="1" applyBorder="1" applyAlignment="1" applyProtection="1">
      <alignment horizontal="center"/>
      <protection hidden="1" locked="0"/>
    </xf>
    <xf numFmtId="14" fontId="0" fillId="0" borderId="0" xfId="0" applyNumberFormat="1" applyAlignment="1" applyProtection="1">
      <alignment horizontal="left"/>
      <protection hidden="1" locked="0"/>
    </xf>
    <xf numFmtId="0" fontId="3" fillId="0" borderId="79" xfId="0" applyFont="1" applyBorder="1" applyAlignment="1" applyProtection="1">
      <alignment horizontal="center" vertical="center" wrapText="1"/>
      <protection hidden="1" locked="0"/>
    </xf>
    <xf numFmtId="0" fontId="3" fillId="0" borderId="70" xfId="0" applyFont="1" applyBorder="1" applyAlignment="1" applyProtection="1">
      <alignment horizontal="center" vertical="center" wrapText="1"/>
      <protection hidden="1" locked="0"/>
    </xf>
    <xf numFmtId="0" fontId="3" fillId="0" borderId="71" xfId="0" applyFont="1" applyBorder="1" applyAlignment="1" applyProtection="1">
      <alignment horizontal="center" vertical="center" wrapText="1"/>
      <protection hidden="1" locked="0"/>
    </xf>
    <xf numFmtId="0" fontId="3" fillId="0" borderId="80" xfId="0" applyFont="1" applyBorder="1" applyAlignment="1" applyProtection="1">
      <alignment horizontal="center" vertical="center" wrapText="1"/>
      <protection hidden="1" locked="0"/>
    </xf>
    <xf numFmtId="0" fontId="3" fillId="0" borderId="72" xfId="0" applyFont="1" applyBorder="1" applyAlignment="1" applyProtection="1">
      <alignment horizontal="center" vertical="center" wrapText="1"/>
      <protection hidden="1" locked="0"/>
    </xf>
    <xf numFmtId="0" fontId="3" fillId="0" borderId="73" xfId="0" applyFont="1" applyBorder="1" applyAlignment="1" applyProtection="1">
      <alignment horizontal="center" vertical="center" wrapText="1"/>
      <protection hidden="1" locked="0"/>
    </xf>
    <xf numFmtId="0" fontId="0" fillId="0" borderId="79" xfId="0" applyBorder="1" applyAlignment="1" applyProtection="1">
      <alignment horizontal="center" vertical="center" wrapText="1"/>
      <protection hidden="1" locked="0"/>
    </xf>
    <xf numFmtId="0" fontId="0" fillId="0" borderId="16" xfId="0" applyBorder="1" applyAlignment="1" applyProtection="1">
      <alignment horizontal="center" vertical="center" wrapText="1"/>
      <protection hidden="1" locked="0"/>
    </xf>
    <xf numFmtId="0" fontId="0" fillId="0" borderId="0" xfId="0" applyBorder="1" applyAlignment="1" applyProtection="1">
      <alignment horizontal="center" vertical="center" wrapText="1"/>
      <protection hidden="1" locked="0"/>
    </xf>
    <xf numFmtId="0" fontId="0" fillId="0" borderId="74" xfId="0" applyBorder="1" applyAlignment="1" applyProtection="1">
      <alignment horizontal="center" vertical="center" wrapText="1"/>
      <protection hidden="1" locked="0"/>
    </xf>
    <xf numFmtId="0" fontId="0" fillId="0" borderId="80" xfId="0" applyBorder="1" applyAlignment="1" applyProtection="1">
      <alignment horizontal="center" vertical="center" wrapText="1"/>
      <protection hidden="1" locked="0"/>
    </xf>
    <xf numFmtId="0" fontId="3" fillId="0" borderId="0" xfId="0" applyFont="1" applyAlignment="1" applyProtection="1">
      <alignment horizontal="left" vertical="top" wrapText="1"/>
      <protection hidden="1" locked="0"/>
    </xf>
    <xf numFmtId="0" fontId="44" fillId="0" borderId="10" xfId="0" applyFont="1" applyBorder="1" applyAlignment="1" applyProtection="1">
      <alignment horizontal="left" vertical="center" indent="1"/>
      <protection hidden="1" locked="0"/>
    </xf>
    <xf numFmtId="14" fontId="43" fillId="0" borderId="0" xfId="0" applyNumberFormat="1" applyFont="1" applyAlignment="1" applyProtection="1">
      <alignment horizontal="left" indent="1"/>
      <protection hidden="1" locked="0"/>
    </xf>
    <xf numFmtId="0" fontId="43" fillId="0" borderId="10" xfId="0" applyFont="1" applyBorder="1" applyAlignment="1" applyProtection="1">
      <alignment horizontal="left" indent="1"/>
      <protection hidden="1" locked="0"/>
    </xf>
    <xf numFmtId="0" fontId="3" fillId="0" borderId="0" xfId="0" applyFont="1" applyAlignment="1" applyProtection="1">
      <alignment horizontal="left" vertical="center" wrapText="1" indent="3"/>
      <protection hidden="1" locked="0"/>
    </xf>
    <xf numFmtId="14" fontId="4" fillId="0" borderId="0" xfId="0" applyNumberFormat="1" applyFont="1" applyAlignment="1" applyProtection="1">
      <alignment horizontal="left" vertical="center" wrapText="1"/>
      <protection hidden="1" locked="0"/>
    </xf>
    <xf numFmtId="0" fontId="46" fillId="0" borderId="0" xfId="0" applyFont="1" applyAlignment="1" applyProtection="1">
      <alignment horizontal="center"/>
      <protection hidden="1" locked="0"/>
    </xf>
    <xf numFmtId="0" fontId="3" fillId="0" borderId="0" xfId="0" applyFont="1" applyAlignment="1" applyProtection="1">
      <alignment horizontal="left" wrapText="1"/>
      <protection hidden="1" locked="0"/>
    </xf>
    <xf numFmtId="14" fontId="4" fillId="0" borderId="0" xfId="0" applyNumberFormat="1" applyFont="1" applyAlignment="1" applyProtection="1">
      <alignment horizontal="center" vertical="center"/>
      <protection hidden="1" locked="0"/>
    </xf>
    <xf numFmtId="0" fontId="0" fillId="0" borderId="0" xfId="0" applyAlignment="1" applyProtection="1">
      <alignment horizontal="center"/>
      <protection hidden="1" locked="0"/>
    </xf>
    <xf numFmtId="0" fontId="2" fillId="0" borderId="0" xfId="0" applyFont="1" applyAlignment="1" applyProtection="1">
      <alignment horizontal="center"/>
      <protection hidden="1" locked="0"/>
    </xf>
    <xf numFmtId="0" fontId="3" fillId="0" borderId="0" xfId="0" applyFont="1" applyAlignment="1" applyProtection="1">
      <alignment horizontal="left" vertical="center" indent="1"/>
      <protection hidden="1" locked="0"/>
    </xf>
    <xf numFmtId="0" fontId="0" fillId="0" borderId="0" xfId="0" applyAlignment="1" applyProtection="1">
      <alignment horizontal="center" wrapText="1"/>
      <protection hidden="1" locked="0"/>
    </xf>
    <xf numFmtId="0" fontId="3" fillId="0" borderId="10" xfId="0" applyFont="1" applyBorder="1" applyAlignment="1" applyProtection="1">
      <alignment horizontal="center" vertical="center" wrapText="1"/>
      <protection hidden="1" locked="0"/>
    </xf>
    <xf numFmtId="0" fontId="32" fillId="0" borderId="0" xfId="0" applyFont="1" applyAlignment="1" applyProtection="1">
      <alignment horizontal="left" vertical="top" wrapText="1"/>
      <protection hidden="1" locked="0"/>
    </xf>
    <xf numFmtId="0" fontId="36" fillId="0" borderId="0" xfId="0" applyFont="1" applyAlignment="1" applyProtection="1">
      <alignment horizontal="left" indent="3"/>
      <protection hidden="1" locked="0"/>
    </xf>
    <xf numFmtId="0" fontId="42" fillId="0" borderId="0" xfId="0" applyFont="1" applyAlignment="1" applyProtection="1">
      <alignment horizontal="left" vertical="center" wrapText="1"/>
      <protection hidden="1" locked="0"/>
    </xf>
    <xf numFmtId="0" fontId="43" fillId="0" borderId="0" xfId="0" applyFont="1" applyAlignment="1" applyProtection="1">
      <alignment horizontal="left" vertical="center" wrapText="1" indent="1"/>
      <protection hidden="1" locked="0"/>
    </xf>
    <xf numFmtId="0" fontId="3" fillId="0" borderId="0" xfId="0" applyFont="1" applyAlignment="1" applyProtection="1">
      <alignment horizontal="center" vertical="center" wrapText="1"/>
      <protection hidden="1" locked="0"/>
    </xf>
    <xf numFmtId="0" fontId="40" fillId="0" borderId="0" xfId="0" applyFont="1" applyAlignment="1" applyProtection="1">
      <alignment horizontal="center" vertical="center" wrapText="1"/>
      <protection hidden="1" locked="0"/>
    </xf>
    <xf numFmtId="0" fontId="3" fillId="0" borderId="0" xfId="0" applyFont="1" applyAlignment="1" applyProtection="1">
      <alignment horizontal="center" vertical="center"/>
      <protection hidden="1" locked="0"/>
    </xf>
    <xf numFmtId="0" fontId="115" fillId="0" borderId="0" xfId="0" applyFont="1" applyAlignment="1">
      <alignment horizontal="center" wrapText="1"/>
    </xf>
    <xf numFmtId="0" fontId="113" fillId="0" borderId="0" xfId="0" applyFont="1" applyBorder="1" applyAlignment="1">
      <alignment horizontal="left" vertical="top" wrapText="1"/>
    </xf>
    <xf numFmtId="0" fontId="3" fillId="0" borderId="0" xfId="0" applyFont="1" applyAlignment="1" applyProtection="1">
      <alignment vertical="center" wrapText="1"/>
      <protection hidden="1" locked="0"/>
    </xf>
    <xf numFmtId="0" fontId="3" fillId="0" borderId="21" xfId="0" applyFont="1" applyBorder="1" applyAlignment="1" applyProtection="1">
      <alignment horizontal="center" vertical="center" wrapText="1"/>
      <protection hidden="1" locked="0"/>
    </xf>
    <xf numFmtId="0" fontId="3" fillId="0" borderId="81" xfId="0" applyFont="1" applyBorder="1" applyAlignment="1" applyProtection="1">
      <alignment horizontal="center" vertical="center" wrapText="1"/>
      <protection hidden="1" locked="0"/>
    </xf>
    <xf numFmtId="0" fontId="5" fillId="0" borderId="0" xfId="0" applyFont="1" applyAlignment="1" applyProtection="1">
      <alignment horizontal="center"/>
      <protection hidden="1" locked="0"/>
    </xf>
    <xf numFmtId="0" fontId="0" fillId="0" borderId="0" xfId="0" applyAlignment="1" applyProtection="1">
      <alignment horizontal="center" vertical="center"/>
      <protection hidden="1" locked="0"/>
    </xf>
    <xf numFmtId="0" fontId="49" fillId="0" borderId="0" xfId="0" applyFont="1" applyAlignment="1" applyProtection="1">
      <alignment horizontal="left" vertical="center" wrapText="1"/>
      <protection hidden="1" locked="0"/>
    </xf>
    <xf numFmtId="0" fontId="44" fillId="0" borderId="10" xfId="0" applyFont="1" applyBorder="1" applyAlignment="1" applyProtection="1">
      <alignment horizontal="center" vertical="center"/>
      <protection hidden="1" locked="0"/>
    </xf>
    <xf numFmtId="0" fontId="48" fillId="0" borderId="0" xfId="0" applyFont="1" applyAlignment="1" applyProtection="1">
      <alignment horizontal="left"/>
      <protection hidden="1" locked="0"/>
    </xf>
    <xf numFmtId="0" fontId="29" fillId="0" borderId="0" xfId="0" applyFont="1" applyAlignment="1" applyProtection="1">
      <alignment horizontal="center" vertical="center"/>
      <protection hidden="1" locked="0"/>
    </xf>
    <xf numFmtId="0" fontId="4" fillId="0" borderId="0" xfId="0" applyFont="1" applyAlignment="1" applyProtection="1">
      <alignment horizontal="center"/>
      <protection hidden="1" locked="0"/>
    </xf>
    <xf numFmtId="0" fontId="3" fillId="0" borderId="75" xfId="0" applyFont="1" applyBorder="1" applyAlignment="1" applyProtection="1">
      <alignment horizontal="center" vertical="center"/>
      <protection hidden="1" locked="0"/>
    </xf>
    <xf numFmtId="0" fontId="3" fillId="0" borderId="77" xfId="0" applyFont="1" applyBorder="1" applyAlignment="1" applyProtection="1">
      <alignment horizontal="center" vertical="center"/>
      <protection hidden="1" locked="0"/>
    </xf>
    <xf numFmtId="0" fontId="3" fillId="0" borderId="76" xfId="0" applyFont="1" applyBorder="1" applyAlignment="1" applyProtection="1">
      <alignment horizontal="center" vertical="center"/>
      <protection hidden="1" locked="0"/>
    </xf>
    <xf numFmtId="0" fontId="3" fillId="0" borderId="79" xfId="0" applyFont="1" applyBorder="1" applyAlignment="1" applyProtection="1">
      <alignment horizontal="center" vertical="center"/>
      <protection hidden="1" locked="0"/>
    </xf>
    <xf numFmtId="0" fontId="3" fillId="0" borderId="71" xfId="0" applyFont="1" applyBorder="1" applyAlignment="1" applyProtection="1">
      <alignment horizontal="center" vertical="center"/>
      <protection hidden="1" locked="0"/>
    </xf>
    <xf numFmtId="0" fontId="3" fillId="0" borderId="16" xfId="0" applyFont="1" applyBorder="1" applyAlignment="1" applyProtection="1">
      <alignment horizontal="center" vertical="center"/>
      <protection hidden="1" locked="0"/>
    </xf>
    <xf numFmtId="0" fontId="3" fillId="0" borderId="74" xfId="0" applyFont="1" applyBorder="1" applyAlignment="1" applyProtection="1">
      <alignment horizontal="center" vertical="center"/>
      <protection hidden="1" locked="0"/>
    </xf>
    <xf numFmtId="0" fontId="3" fillId="0" borderId="80" xfId="0" applyFont="1" applyBorder="1" applyAlignment="1" applyProtection="1">
      <alignment horizontal="center" vertical="center"/>
      <protection hidden="1" locked="0"/>
    </xf>
    <xf numFmtId="0" fontId="3" fillId="0" borderId="73" xfId="0" applyFont="1" applyBorder="1" applyAlignment="1" applyProtection="1">
      <alignment horizontal="center" vertical="center"/>
      <protection hidden="1" locked="0"/>
    </xf>
    <xf numFmtId="0" fontId="116" fillId="0" borderId="0" xfId="0" applyFont="1" applyAlignment="1">
      <alignment horizontal="center"/>
    </xf>
    <xf numFmtId="0" fontId="103" fillId="0" borderId="0" xfId="0" applyFont="1" applyAlignment="1">
      <alignment horizontal="center" vertical="center" textRotation="90" wrapText="1"/>
    </xf>
    <xf numFmtId="0" fontId="103" fillId="0" borderId="0" xfId="0" applyFont="1" applyAlignment="1">
      <alignment horizontal="left" vertical="top" wrapText="1"/>
    </xf>
    <xf numFmtId="0" fontId="103" fillId="0" borderId="0" xfId="0" applyFont="1" applyAlignment="1">
      <alignment horizontal="left" wrapText="1"/>
    </xf>
    <xf numFmtId="0" fontId="103" fillId="0" borderId="0" xfId="0" applyFont="1" applyAlignment="1">
      <alignment horizontal="center" vertical="center" wrapText="1"/>
    </xf>
    <xf numFmtId="0" fontId="103" fillId="0" borderId="0" xfId="0" applyNumberFormat="1" applyFont="1" applyAlignment="1">
      <alignment horizontal="center" wrapText="1"/>
    </xf>
    <xf numFmtId="0" fontId="103" fillId="0" borderId="0" xfId="0" applyFont="1" applyAlignment="1">
      <alignment horizontal="center" vertical="center"/>
    </xf>
    <xf numFmtId="0" fontId="103" fillId="0" borderId="0" xfId="0" applyNumberFormat="1" applyFont="1" applyAlignment="1">
      <alignment horizontal="center" vertical="center"/>
    </xf>
    <xf numFmtId="14" fontId="103" fillId="0" borderId="0" xfId="0" applyNumberFormat="1" applyFont="1" applyAlignment="1">
      <alignment horizontal="center"/>
    </xf>
    <xf numFmtId="0" fontId="22" fillId="0" borderId="79" xfId="0" applyFont="1" applyBorder="1" applyAlignment="1" applyProtection="1">
      <alignment horizontal="center" vertical="center" wrapText="1"/>
      <protection hidden="1" locked="0"/>
    </xf>
    <xf numFmtId="0" fontId="22" fillId="0" borderId="71" xfId="0" applyFont="1" applyBorder="1" applyAlignment="1" applyProtection="1">
      <alignment horizontal="center" vertical="center" wrapText="1"/>
      <protection hidden="1" locked="0"/>
    </xf>
    <xf numFmtId="0" fontId="22" fillId="0" borderId="16" xfId="0" applyFont="1" applyBorder="1" applyAlignment="1" applyProtection="1">
      <alignment horizontal="center" vertical="center" wrapText="1"/>
      <protection hidden="1" locked="0"/>
    </xf>
    <xf numFmtId="0" fontId="22" fillId="0" borderId="74" xfId="0" applyFont="1" applyBorder="1" applyAlignment="1" applyProtection="1">
      <alignment horizontal="center" vertical="center" wrapText="1"/>
      <protection hidden="1" locked="0"/>
    </xf>
    <xf numFmtId="0" fontId="22" fillId="0" borderId="80" xfId="0" applyFont="1" applyBorder="1" applyAlignment="1" applyProtection="1">
      <alignment horizontal="center" vertical="center" wrapText="1"/>
      <protection hidden="1" locked="0"/>
    </xf>
    <xf numFmtId="0" fontId="22" fillId="0" borderId="73" xfId="0" applyFont="1" applyBorder="1" applyAlignment="1" applyProtection="1">
      <alignment horizontal="center" vertical="center" wrapText="1"/>
      <protection hidden="1" locked="0"/>
    </xf>
    <xf numFmtId="0" fontId="104" fillId="0" borderId="0" xfId="0" applyFont="1" applyAlignment="1" applyProtection="1">
      <alignment vertical="top" wrapText="1"/>
      <protection hidden="1" locked="0"/>
    </xf>
    <xf numFmtId="0" fontId="3" fillId="0" borderId="16" xfId="0" applyFont="1" applyBorder="1" applyAlignment="1" applyProtection="1">
      <alignment horizontal="center" vertical="center" wrapText="1"/>
      <protection hidden="1" locked="0"/>
    </xf>
    <xf numFmtId="0" fontId="3" fillId="0" borderId="74" xfId="0" applyFont="1" applyBorder="1" applyAlignment="1" applyProtection="1">
      <alignment horizontal="center" vertical="center" wrapText="1"/>
      <protection hidden="1" locked="0"/>
    </xf>
    <xf numFmtId="0" fontId="117" fillId="0" borderId="0" xfId="0" applyFont="1" applyAlignment="1">
      <alignment horizontal="center"/>
    </xf>
    <xf numFmtId="0" fontId="118" fillId="0" borderId="58" xfId="0" applyFont="1" applyBorder="1" applyAlignment="1">
      <alignment horizontal="center"/>
    </xf>
    <xf numFmtId="0" fontId="118" fillId="0" borderId="60" xfId="0" applyFont="1" applyBorder="1" applyAlignment="1">
      <alignment horizontal="center"/>
    </xf>
    <xf numFmtId="0" fontId="112" fillId="0" borderId="58" xfId="0" applyFont="1" applyBorder="1" applyAlignment="1">
      <alignment horizontal="left"/>
    </xf>
    <xf numFmtId="0" fontId="112" fillId="0" borderId="59" xfId="0" applyFont="1" applyBorder="1" applyAlignment="1">
      <alignment horizontal="left"/>
    </xf>
    <xf numFmtId="0" fontId="112" fillId="0" borderId="60"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onverts Numbers to Rupees in Word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FUNDABLE (2)'!A1" /><Relationship Id="rId3" Type="http://schemas.openxmlformats.org/officeDocument/2006/relationships/hyperlink" Target="#'FORWARDING LETTER'!Print_Area" /><Relationship Id="rId4" Type="http://schemas.openxmlformats.org/officeDocument/2006/relationships/hyperlink" Target="#'NON REFUNDABLE'!Print_Area" /><Relationship Id="rId5" Type="http://schemas.openxmlformats.org/officeDocument/2006/relationships/hyperlink" Target="#'FORM -40A'!A1" /><Relationship Id="rId6" Type="http://schemas.openxmlformats.org/officeDocument/2006/relationships/hyperlink" Target="#INSTURCTIONS!A1" /><Relationship Id="rId7" Type="http://schemas.openxmlformats.org/officeDocument/2006/relationships/hyperlink" Target="#NR!A1" /><Relationship Id="rId8" Type="http://schemas.openxmlformats.org/officeDocument/2006/relationships/hyperlink" Target="#RL!A1" /><Relationship Id="rId9" Type="http://schemas.openxmlformats.org/officeDocument/2006/relationships/hyperlink" Target="#'FORWARDING LETTER'!Print_Area" /><Relationship Id="rId10" Type="http://schemas.openxmlformats.org/officeDocument/2006/relationships/hyperlink" Target="#'FORM -40A'!A1" /><Relationship Id="rId11" Type="http://schemas.openxmlformats.org/officeDocument/2006/relationships/hyperlink" Target="#'ceo orders'!A1" /><Relationship Id="rId12" Type="http://schemas.openxmlformats.org/officeDocument/2006/relationships/hyperlink" Target="#voucher!A1" /><Relationship Id="rId13" Type="http://schemas.openxmlformats.org/officeDocument/2006/relationships/hyperlink" Target="#voucher!A1"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hyperlink" Target="#DATA!A1" /><Relationship Id="rId4" Type="http://schemas.openxmlformats.org/officeDocument/2006/relationships/hyperlink" Target="#DATA!A1" /><Relationship Id="rId5" Type="http://schemas.openxmlformats.org/officeDocument/2006/relationships/hyperlink" Target="#DATA!A1" /><Relationship Id="rId6" Type="http://schemas.openxmlformats.org/officeDocument/2006/relationships/hyperlink" Target="#DATA!A1" /></Relationships>
</file>

<file path=xl/drawings/_rels/drawing1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 Id="rId5" Type="http://schemas.openxmlformats.org/officeDocument/2006/relationships/hyperlink" Target="#DATA!A1" /><Relationship Id="rId6"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 Id="rId5" Type="http://schemas.openxmlformats.org/officeDocument/2006/relationships/hyperlink" Target="#DATA!A1" /><Relationship Id="rId6" Type="http://schemas.openxmlformats.org/officeDocument/2006/relationships/hyperlink" Target="#DATA!A1" /><Relationship Id="rId7" Type="http://schemas.openxmlformats.org/officeDocument/2006/relationships/hyperlink" Target="#DATA!A1" /><Relationship Id="rId8"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3371850</xdr:colOff>
      <xdr:row>3</xdr:row>
      <xdr:rowOff>57150</xdr:rowOff>
    </xdr:to>
    <xdr:sp>
      <xdr:nvSpPr>
        <xdr:cNvPr id="1" name="Rounded Rectangle 1"/>
        <xdr:cNvSpPr>
          <a:spLocks/>
        </xdr:cNvSpPr>
      </xdr:nvSpPr>
      <xdr:spPr>
        <a:xfrm>
          <a:off x="0" y="0"/>
          <a:ext cx="6038850" cy="628650"/>
        </a:xfrm>
        <a:prstGeom prst="roundRect">
          <a:avLst/>
        </a:prstGeom>
        <a:solidFill>
          <a:srgbClr val="FFC000"/>
        </a:solidFill>
        <a:ln w="25400" cmpd="sng">
          <a:solidFill>
            <a:srgbClr val="00B0F0"/>
          </a:solidFill>
          <a:headEnd type="none"/>
          <a:tailEnd type="none"/>
        </a:ln>
      </xdr:spPr>
      <xdr:txBody>
        <a:bodyPr vertOverflow="clip" wrap="square" lIns="91440" tIns="45720" rIns="91440" bIns="45720" anchor="ctr"/>
        <a:p>
          <a:pPr algn="ctr">
            <a:defRPr/>
          </a:pPr>
          <a:r>
            <a:rPr lang="en-US" cap="none" sz="3600" b="1" i="0" u="none" baseline="0">
              <a:solidFill>
                <a:srgbClr val="FFFF00"/>
              </a:solidFill>
            </a:rPr>
            <a:t>PRTU GUNTUR</a:t>
          </a:r>
        </a:p>
      </xdr:txBody>
    </xdr:sp>
    <xdr:clientData/>
  </xdr:twoCellAnchor>
  <xdr:twoCellAnchor editAs="oneCell">
    <xdr:from>
      <xdr:col>8</xdr:col>
      <xdr:colOff>257175</xdr:colOff>
      <xdr:row>5</xdr:row>
      <xdr:rowOff>28575</xdr:rowOff>
    </xdr:from>
    <xdr:to>
      <xdr:col>15</xdr:col>
      <xdr:colOff>295275</xdr:colOff>
      <xdr:row>11</xdr:row>
      <xdr:rowOff>95250</xdr:rowOff>
    </xdr:to>
    <xdr:pic>
      <xdr:nvPicPr>
        <xdr:cNvPr id="2" name="Picture 2" descr="nag.jpg"/>
        <xdr:cNvPicPr preferRelativeResize="1">
          <a:picLocks noChangeAspect="1"/>
        </xdr:cNvPicPr>
      </xdr:nvPicPr>
      <xdr:blipFill>
        <a:blip r:embed="rId1"/>
        <a:stretch>
          <a:fillRect/>
        </a:stretch>
      </xdr:blipFill>
      <xdr:spPr>
        <a:xfrm>
          <a:off x="7038975" y="1143000"/>
          <a:ext cx="1257300" cy="1619250"/>
        </a:xfrm>
        <a:prstGeom prst="rect">
          <a:avLst/>
        </a:prstGeom>
        <a:noFill/>
        <a:ln w="9525" cmpd="sng">
          <a:noFill/>
        </a:ln>
      </xdr:spPr>
    </xdr:pic>
    <xdr:clientData/>
  </xdr:twoCellAnchor>
  <xdr:twoCellAnchor>
    <xdr:from>
      <xdr:col>6</xdr:col>
      <xdr:colOff>28575</xdr:colOff>
      <xdr:row>25</xdr:row>
      <xdr:rowOff>38100</xdr:rowOff>
    </xdr:from>
    <xdr:to>
      <xdr:col>15</xdr:col>
      <xdr:colOff>76200</xdr:colOff>
      <xdr:row>27</xdr:row>
      <xdr:rowOff>19050</xdr:rowOff>
    </xdr:to>
    <xdr:sp>
      <xdr:nvSpPr>
        <xdr:cNvPr id="3" name="Rounded Rectangle 3">
          <a:hlinkClick r:id="rId2"/>
        </xdr:cNvPr>
        <xdr:cNvSpPr>
          <a:spLocks/>
        </xdr:cNvSpPr>
      </xdr:nvSpPr>
      <xdr:spPr>
        <a:xfrm>
          <a:off x="6467475" y="6324600"/>
          <a:ext cx="1609725" cy="4191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REFUNDABLE  PROCEEDINGS</a:t>
          </a:r>
        </a:p>
      </xdr:txBody>
    </xdr:sp>
    <xdr:clientData/>
  </xdr:twoCellAnchor>
  <xdr:twoCellAnchor>
    <xdr:from>
      <xdr:col>6</xdr:col>
      <xdr:colOff>9525</xdr:colOff>
      <xdr:row>27</xdr:row>
      <xdr:rowOff>104775</xdr:rowOff>
    </xdr:from>
    <xdr:to>
      <xdr:col>15</xdr:col>
      <xdr:colOff>161925</xdr:colOff>
      <xdr:row>29</xdr:row>
      <xdr:rowOff>57150</xdr:rowOff>
    </xdr:to>
    <xdr:sp>
      <xdr:nvSpPr>
        <xdr:cNvPr id="4" name="Rounded Rectangle 4">
          <a:hlinkClick r:id="rId3"/>
        </xdr:cNvPr>
        <xdr:cNvSpPr>
          <a:spLocks/>
        </xdr:cNvSpPr>
      </xdr:nvSpPr>
      <xdr:spPr>
        <a:xfrm>
          <a:off x="6448425" y="6829425"/>
          <a:ext cx="1714500" cy="3905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FORWARDING</a:t>
          </a:r>
          <a:r>
            <a:rPr lang="en-US" cap="none" sz="1100" b="0" i="0" u="none" baseline="0">
              <a:solidFill>
                <a:srgbClr val="FFFFFF"/>
              </a:solidFill>
              <a:latin typeface="Calibri"/>
              <a:ea typeface="Calibri"/>
              <a:cs typeface="Calibri"/>
            </a:rPr>
            <a:t> LETTER</a:t>
          </a:r>
        </a:p>
      </xdr:txBody>
    </xdr:sp>
    <xdr:clientData/>
  </xdr:twoCellAnchor>
  <xdr:twoCellAnchor>
    <xdr:from>
      <xdr:col>6</xdr:col>
      <xdr:colOff>28575</xdr:colOff>
      <xdr:row>37</xdr:row>
      <xdr:rowOff>133350</xdr:rowOff>
    </xdr:from>
    <xdr:to>
      <xdr:col>15</xdr:col>
      <xdr:colOff>123825</xdr:colOff>
      <xdr:row>38</xdr:row>
      <xdr:rowOff>200025</xdr:rowOff>
    </xdr:to>
    <xdr:sp>
      <xdr:nvSpPr>
        <xdr:cNvPr id="5" name="Rounded Rectangle 5">
          <a:hlinkClick r:id="rId4"/>
        </xdr:cNvPr>
        <xdr:cNvSpPr>
          <a:spLocks/>
        </xdr:cNvSpPr>
      </xdr:nvSpPr>
      <xdr:spPr>
        <a:xfrm>
          <a:off x="6467475" y="9448800"/>
          <a:ext cx="1657350" cy="4191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 NON REFUNDABLE PROCEEDINGS</a:t>
          </a:r>
        </a:p>
      </xdr:txBody>
    </xdr:sp>
    <xdr:clientData/>
  </xdr:twoCellAnchor>
  <xdr:twoCellAnchor>
    <xdr:from>
      <xdr:col>6</xdr:col>
      <xdr:colOff>28575</xdr:colOff>
      <xdr:row>30</xdr:row>
      <xdr:rowOff>57150</xdr:rowOff>
    </xdr:from>
    <xdr:to>
      <xdr:col>15</xdr:col>
      <xdr:colOff>171450</xdr:colOff>
      <xdr:row>32</xdr:row>
      <xdr:rowOff>38100</xdr:rowOff>
    </xdr:to>
    <xdr:sp>
      <xdr:nvSpPr>
        <xdr:cNvPr id="6" name="Rounded Rectangle 6">
          <a:hlinkClick r:id="rId5"/>
        </xdr:cNvPr>
        <xdr:cNvSpPr>
          <a:spLocks/>
        </xdr:cNvSpPr>
      </xdr:nvSpPr>
      <xdr:spPr>
        <a:xfrm>
          <a:off x="6467475" y="7296150"/>
          <a:ext cx="1704975" cy="4191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FORM</a:t>
          </a:r>
          <a:r>
            <a:rPr lang="en-US" cap="none" sz="1100" b="0" i="0" u="none" baseline="0">
              <a:solidFill>
                <a:srgbClr val="FFFFFF"/>
              </a:solidFill>
              <a:latin typeface="Calibri"/>
              <a:ea typeface="Calibri"/>
              <a:cs typeface="Calibri"/>
            </a:rPr>
            <a:t> -40A</a:t>
          </a:r>
        </a:p>
      </xdr:txBody>
    </xdr:sp>
    <xdr:clientData/>
  </xdr:twoCellAnchor>
  <xdr:twoCellAnchor>
    <xdr:from>
      <xdr:col>6</xdr:col>
      <xdr:colOff>95250</xdr:colOff>
      <xdr:row>35</xdr:row>
      <xdr:rowOff>161925</xdr:rowOff>
    </xdr:from>
    <xdr:to>
      <xdr:col>15</xdr:col>
      <xdr:colOff>152400</xdr:colOff>
      <xdr:row>36</xdr:row>
      <xdr:rowOff>342900</xdr:rowOff>
    </xdr:to>
    <xdr:sp>
      <xdr:nvSpPr>
        <xdr:cNvPr id="7" name="Rounded Rectangle 7">
          <a:hlinkClick r:id="rId6"/>
        </xdr:cNvPr>
        <xdr:cNvSpPr>
          <a:spLocks/>
        </xdr:cNvSpPr>
      </xdr:nvSpPr>
      <xdr:spPr>
        <a:xfrm>
          <a:off x="6534150" y="8905875"/>
          <a:ext cx="1619250" cy="400050"/>
        </a:xfrm>
        <a:prstGeom prst="roundRect">
          <a:avLst/>
        </a:prstGeom>
        <a:solidFill>
          <a:srgbClr val="FF0000"/>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INSTRUCTIONS</a:t>
          </a:r>
        </a:p>
      </xdr:txBody>
    </xdr:sp>
    <xdr:clientData/>
  </xdr:twoCellAnchor>
  <xdr:twoCellAnchor>
    <xdr:from>
      <xdr:col>6</xdr:col>
      <xdr:colOff>95250</xdr:colOff>
      <xdr:row>41</xdr:row>
      <xdr:rowOff>381000</xdr:rowOff>
    </xdr:from>
    <xdr:to>
      <xdr:col>15</xdr:col>
      <xdr:colOff>190500</xdr:colOff>
      <xdr:row>43</xdr:row>
      <xdr:rowOff>76200</xdr:rowOff>
    </xdr:to>
    <xdr:sp>
      <xdr:nvSpPr>
        <xdr:cNvPr id="8" name="Rounded Rectangle 8">
          <a:hlinkClick r:id="rId7"/>
        </xdr:cNvPr>
        <xdr:cNvSpPr>
          <a:spLocks/>
        </xdr:cNvSpPr>
      </xdr:nvSpPr>
      <xdr:spPr>
        <a:xfrm>
          <a:off x="6534150" y="11106150"/>
          <a:ext cx="1657350" cy="495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APPLICATION</a:t>
          </a:r>
        </a:p>
      </xdr:txBody>
    </xdr:sp>
    <xdr:clientData/>
  </xdr:twoCellAnchor>
  <xdr:twoCellAnchor>
    <xdr:from>
      <xdr:col>6</xdr:col>
      <xdr:colOff>28575</xdr:colOff>
      <xdr:row>32</xdr:row>
      <xdr:rowOff>76200</xdr:rowOff>
    </xdr:from>
    <xdr:to>
      <xdr:col>15</xdr:col>
      <xdr:colOff>133350</xdr:colOff>
      <xdr:row>34</xdr:row>
      <xdr:rowOff>28575</xdr:rowOff>
    </xdr:to>
    <xdr:sp>
      <xdr:nvSpPr>
        <xdr:cNvPr id="9" name="Rounded Rectangle 9">
          <a:hlinkClick r:id="rId8"/>
        </xdr:cNvPr>
        <xdr:cNvSpPr>
          <a:spLocks/>
        </xdr:cNvSpPr>
      </xdr:nvSpPr>
      <xdr:spPr>
        <a:xfrm>
          <a:off x="6467475" y="7753350"/>
          <a:ext cx="1666875" cy="3810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APPLICATION</a:t>
          </a:r>
        </a:p>
      </xdr:txBody>
    </xdr:sp>
    <xdr:clientData/>
  </xdr:twoCellAnchor>
  <xdr:twoCellAnchor>
    <xdr:from>
      <xdr:col>6</xdr:col>
      <xdr:colOff>0</xdr:colOff>
      <xdr:row>38</xdr:row>
      <xdr:rowOff>276225</xdr:rowOff>
    </xdr:from>
    <xdr:to>
      <xdr:col>15</xdr:col>
      <xdr:colOff>152400</xdr:colOff>
      <xdr:row>40</xdr:row>
      <xdr:rowOff>66675</xdr:rowOff>
    </xdr:to>
    <xdr:sp>
      <xdr:nvSpPr>
        <xdr:cNvPr id="10" name="Rounded Rectangle 10">
          <a:hlinkClick r:id="rId9"/>
        </xdr:cNvPr>
        <xdr:cNvSpPr>
          <a:spLocks/>
        </xdr:cNvSpPr>
      </xdr:nvSpPr>
      <xdr:spPr>
        <a:xfrm>
          <a:off x="6438900" y="9944100"/>
          <a:ext cx="1714500" cy="495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FORWARDING</a:t>
          </a:r>
          <a:r>
            <a:rPr lang="en-US" cap="none" sz="1100" b="0" i="0" u="none" baseline="0">
              <a:solidFill>
                <a:srgbClr val="FFFFFF"/>
              </a:solidFill>
              <a:latin typeface="Calibri"/>
              <a:ea typeface="Calibri"/>
              <a:cs typeface="Calibri"/>
            </a:rPr>
            <a:t> LETTER</a:t>
          </a:r>
        </a:p>
      </xdr:txBody>
    </xdr:sp>
    <xdr:clientData/>
  </xdr:twoCellAnchor>
  <xdr:twoCellAnchor>
    <xdr:from>
      <xdr:col>6</xdr:col>
      <xdr:colOff>38100</xdr:colOff>
      <xdr:row>40</xdr:row>
      <xdr:rowOff>180975</xdr:rowOff>
    </xdr:from>
    <xdr:to>
      <xdr:col>15</xdr:col>
      <xdr:colOff>180975</xdr:colOff>
      <xdr:row>41</xdr:row>
      <xdr:rowOff>247650</xdr:rowOff>
    </xdr:to>
    <xdr:sp>
      <xdr:nvSpPr>
        <xdr:cNvPr id="11" name="Rounded Rectangle 11">
          <a:hlinkClick r:id="rId10"/>
        </xdr:cNvPr>
        <xdr:cNvSpPr>
          <a:spLocks/>
        </xdr:cNvSpPr>
      </xdr:nvSpPr>
      <xdr:spPr>
        <a:xfrm>
          <a:off x="6477000" y="10553700"/>
          <a:ext cx="1704975" cy="4191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FORM</a:t>
          </a:r>
          <a:r>
            <a:rPr lang="en-US" cap="none" sz="1100" b="0" i="0" u="none" baseline="0">
              <a:solidFill>
                <a:srgbClr val="FFFFFF"/>
              </a:solidFill>
              <a:latin typeface="Calibri"/>
              <a:ea typeface="Calibri"/>
              <a:cs typeface="Calibri"/>
            </a:rPr>
            <a:t> -40A</a:t>
          </a:r>
        </a:p>
      </xdr:txBody>
    </xdr:sp>
    <xdr:clientData/>
  </xdr:twoCellAnchor>
  <xdr:twoCellAnchor>
    <xdr:from>
      <xdr:col>6</xdr:col>
      <xdr:colOff>76200</xdr:colOff>
      <xdr:row>44</xdr:row>
      <xdr:rowOff>0</xdr:rowOff>
    </xdr:from>
    <xdr:to>
      <xdr:col>15</xdr:col>
      <xdr:colOff>219075</xdr:colOff>
      <xdr:row>45</xdr:row>
      <xdr:rowOff>276225</xdr:rowOff>
    </xdr:to>
    <xdr:sp>
      <xdr:nvSpPr>
        <xdr:cNvPr id="12" name="Rounded Rectangle 12">
          <a:hlinkClick r:id="rId11"/>
        </xdr:cNvPr>
        <xdr:cNvSpPr>
          <a:spLocks/>
        </xdr:cNvSpPr>
      </xdr:nvSpPr>
      <xdr:spPr>
        <a:xfrm>
          <a:off x="6515100" y="11877675"/>
          <a:ext cx="1704975" cy="6286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CEO</a:t>
          </a:r>
          <a:r>
            <a:rPr lang="en-US" cap="none" sz="1100" b="0" i="0" u="none" baseline="0">
              <a:solidFill>
                <a:srgbClr val="FFFFFF"/>
              </a:solidFill>
              <a:latin typeface="Calibri"/>
              <a:ea typeface="Calibri"/>
              <a:cs typeface="Calibri"/>
            </a:rPr>
            <a:t> ORDERS</a:t>
          </a:r>
        </a:p>
      </xdr:txBody>
    </xdr:sp>
    <xdr:clientData/>
  </xdr:twoCellAnchor>
  <xdr:twoCellAnchor>
    <xdr:from>
      <xdr:col>6</xdr:col>
      <xdr:colOff>28575</xdr:colOff>
      <xdr:row>46</xdr:row>
      <xdr:rowOff>333375</xdr:rowOff>
    </xdr:from>
    <xdr:to>
      <xdr:col>15</xdr:col>
      <xdr:colOff>171450</xdr:colOff>
      <xdr:row>48</xdr:row>
      <xdr:rowOff>76200</xdr:rowOff>
    </xdr:to>
    <xdr:sp>
      <xdr:nvSpPr>
        <xdr:cNvPr id="13" name="Rounded Rectangle 13">
          <a:hlinkClick r:id="rId12"/>
        </xdr:cNvPr>
        <xdr:cNvSpPr>
          <a:spLocks/>
        </xdr:cNvSpPr>
      </xdr:nvSpPr>
      <xdr:spPr>
        <a:xfrm>
          <a:off x="6467475" y="12915900"/>
          <a:ext cx="1704975" cy="4476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VOUCHER</a:t>
          </a:r>
        </a:p>
      </xdr:txBody>
    </xdr:sp>
    <xdr:clientData/>
  </xdr:twoCellAnchor>
  <xdr:twoCellAnchor>
    <xdr:from>
      <xdr:col>6</xdr:col>
      <xdr:colOff>9525</xdr:colOff>
      <xdr:row>34</xdr:row>
      <xdr:rowOff>85725</xdr:rowOff>
    </xdr:from>
    <xdr:to>
      <xdr:col>15</xdr:col>
      <xdr:colOff>152400</xdr:colOff>
      <xdr:row>34</xdr:row>
      <xdr:rowOff>533400</xdr:rowOff>
    </xdr:to>
    <xdr:sp>
      <xdr:nvSpPr>
        <xdr:cNvPr id="14" name="Rounded Rectangle 14">
          <a:hlinkClick r:id="rId13"/>
        </xdr:cNvPr>
        <xdr:cNvSpPr>
          <a:spLocks/>
        </xdr:cNvSpPr>
      </xdr:nvSpPr>
      <xdr:spPr>
        <a:xfrm>
          <a:off x="6448425" y="8191500"/>
          <a:ext cx="1704975" cy="4476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VOUCHER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10</xdr:col>
      <xdr:colOff>381000</xdr:colOff>
      <xdr:row>51</xdr:row>
      <xdr:rowOff>19050</xdr:rowOff>
    </xdr:to>
    <xdr:pic>
      <xdr:nvPicPr>
        <xdr:cNvPr id="1" name="Picture 1" descr="CEO ORDERS PAGE1.jpg"/>
        <xdr:cNvPicPr preferRelativeResize="1">
          <a:picLocks noChangeAspect="1"/>
        </xdr:cNvPicPr>
      </xdr:nvPicPr>
      <xdr:blipFill>
        <a:blip r:embed="rId1"/>
        <a:stretch>
          <a:fillRect/>
        </a:stretch>
      </xdr:blipFill>
      <xdr:spPr>
        <a:xfrm>
          <a:off x="0" y="133350"/>
          <a:ext cx="6477000" cy="9601200"/>
        </a:xfrm>
        <a:prstGeom prst="rect">
          <a:avLst/>
        </a:prstGeom>
        <a:noFill/>
        <a:ln w="9525" cmpd="sng">
          <a:noFill/>
        </a:ln>
      </xdr:spPr>
    </xdr:pic>
    <xdr:clientData/>
  </xdr:twoCellAnchor>
  <xdr:twoCellAnchor editAs="oneCell">
    <xdr:from>
      <xdr:col>0</xdr:col>
      <xdr:colOff>0</xdr:colOff>
      <xdr:row>51</xdr:row>
      <xdr:rowOff>9525</xdr:rowOff>
    </xdr:from>
    <xdr:to>
      <xdr:col>10</xdr:col>
      <xdr:colOff>400050</xdr:colOff>
      <xdr:row>104</xdr:row>
      <xdr:rowOff>114300</xdr:rowOff>
    </xdr:to>
    <xdr:pic>
      <xdr:nvPicPr>
        <xdr:cNvPr id="2" name="Picture 2" descr="CEO ORDERS PAGE2.jpg"/>
        <xdr:cNvPicPr preferRelativeResize="1">
          <a:picLocks noChangeAspect="1"/>
        </xdr:cNvPicPr>
      </xdr:nvPicPr>
      <xdr:blipFill>
        <a:blip r:embed="rId2"/>
        <a:stretch>
          <a:fillRect/>
        </a:stretch>
      </xdr:blipFill>
      <xdr:spPr>
        <a:xfrm>
          <a:off x="0" y="9725025"/>
          <a:ext cx="6496050" cy="10201275"/>
        </a:xfrm>
        <a:prstGeom prst="rect">
          <a:avLst/>
        </a:prstGeom>
        <a:noFill/>
        <a:ln w="9525" cmpd="sng">
          <a:noFill/>
        </a:ln>
      </xdr:spPr>
    </xdr:pic>
    <xdr:clientData/>
  </xdr:twoCellAnchor>
  <xdr:twoCellAnchor>
    <xdr:from>
      <xdr:col>10</xdr:col>
      <xdr:colOff>0</xdr:colOff>
      <xdr:row>27</xdr:row>
      <xdr:rowOff>0</xdr:rowOff>
    </xdr:from>
    <xdr:to>
      <xdr:col>12</xdr:col>
      <xdr:colOff>276225</xdr:colOff>
      <xdr:row>30</xdr:row>
      <xdr:rowOff>57150</xdr:rowOff>
    </xdr:to>
    <xdr:sp>
      <xdr:nvSpPr>
        <xdr:cNvPr id="3" name="Oval 3">
          <a:hlinkClick r:id="rId3"/>
        </xdr:cNvPr>
        <xdr:cNvSpPr>
          <a:spLocks/>
        </xdr:cNvSpPr>
      </xdr:nvSpPr>
      <xdr:spPr>
        <a:xfrm>
          <a:off x="6096000" y="514350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xdr:col>
      <xdr:colOff>609600</xdr:colOff>
      <xdr:row>107</xdr:row>
      <xdr:rowOff>0</xdr:rowOff>
    </xdr:from>
    <xdr:to>
      <xdr:col>6</xdr:col>
      <xdr:colOff>276225</xdr:colOff>
      <xdr:row>110</xdr:row>
      <xdr:rowOff>57150</xdr:rowOff>
    </xdr:to>
    <xdr:sp>
      <xdr:nvSpPr>
        <xdr:cNvPr id="4" name="Oval 4">
          <a:hlinkClick r:id="rId4"/>
        </xdr:cNvPr>
        <xdr:cNvSpPr>
          <a:spLocks/>
        </xdr:cNvSpPr>
      </xdr:nvSpPr>
      <xdr:spPr>
        <a:xfrm>
          <a:off x="2438400" y="2038350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581025</xdr:colOff>
      <xdr:row>61</xdr:row>
      <xdr:rowOff>114300</xdr:rowOff>
    </xdr:from>
    <xdr:to>
      <xdr:col>12</xdr:col>
      <xdr:colOff>247650</xdr:colOff>
      <xdr:row>64</xdr:row>
      <xdr:rowOff>171450</xdr:rowOff>
    </xdr:to>
    <xdr:sp>
      <xdr:nvSpPr>
        <xdr:cNvPr id="5" name="Oval 5">
          <a:hlinkClick r:id="rId5"/>
        </xdr:cNvPr>
        <xdr:cNvSpPr>
          <a:spLocks/>
        </xdr:cNvSpPr>
      </xdr:nvSpPr>
      <xdr:spPr>
        <a:xfrm>
          <a:off x="6067425" y="1173480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10</xdr:col>
      <xdr:colOff>171450</xdr:colOff>
      <xdr:row>91</xdr:row>
      <xdr:rowOff>114300</xdr:rowOff>
    </xdr:from>
    <xdr:to>
      <xdr:col>12</xdr:col>
      <xdr:colOff>447675</xdr:colOff>
      <xdr:row>94</xdr:row>
      <xdr:rowOff>180975</xdr:rowOff>
    </xdr:to>
    <xdr:sp>
      <xdr:nvSpPr>
        <xdr:cNvPr id="6" name="Oval 6">
          <a:hlinkClick r:id="rId6"/>
        </xdr:cNvPr>
        <xdr:cNvSpPr>
          <a:spLocks/>
        </xdr:cNvSpPr>
      </xdr:nvSpPr>
      <xdr:spPr>
        <a:xfrm>
          <a:off x="6267450" y="17449800"/>
          <a:ext cx="1495425" cy="6381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35</xdr:row>
      <xdr:rowOff>0</xdr:rowOff>
    </xdr:from>
    <xdr:to>
      <xdr:col>6</xdr:col>
      <xdr:colOff>276225</xdr:colOff>
      <xdr:row>38</xdr:row>
      <xdr:rowOff>57150</xdr:rowOff>
    </xdr:to>
    <xdr:sp>
      <xdr:nvSpPr>
        <xdr:cNvPr id="1" name="Oval 1">
          <a:hlinkClick r:id="rId1"/>
        </xdr:cNvPr>
        <xdr:cNvSpPr>
          <a:spLocks/>
        </xdr:cNvSpPr>
      </xdr:nvSpPr>
      <xdr:spPr>
        <a:xfrm>
          <a:off x="2581275" y="8696325"/>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12</xdr:col>
      <xdr:colOff>0</xdr:colOff>
      <xdr:row>4</xdr:row>
      <xdr:rowOff>0</xdr:rowOff>
    </xdr:from>
    <xdr:to>
      <xdr:col>14</xdr:col>
      <xdr:colOff>276225</xdr:colOff>
      <xdr:row>7</xdr:row>
      <xdr:rowOff>57150</xdr:rowOff>
    </xdr:to>
    <xdr:sp>
      <xdr:nvSpPr>
        <xdr:cNvPr id="2" name="Oval 2">
          <a:hlinkClick r:id="rId2"/>
        </xdr:cNvPr>
        <xdr:cNvSpPr>
          <a:spLocks/>
        </xdr:cNvSpPr>
      </xdr:nvSpPr>
      <xdr:spPr>
        <a:xfrm>
          <a:off x="7458075" y="904875"/>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6</xdr:row>
      <xdr:rowOff>200025</xdr:rowOff>
    </xdr:from>
    <xdr:to>
      <xdr:col>16</xdr:col>
      <xdr:colOff>533400</xdr:colOff>
      <xdr:row>8</xdr:row>
      <xdr:rowOff>28575</xdr:rowOff>
    </xdr:to>
    <xdr:sp>
      <xdr:nvSpPr>
        <xdr:cNvPr id="1" name="Rounded Rectangle 1">
          <a:hlinkClick r:id="rId1"/>
        </xdr:cNvPr>
        <xdr:cNvSpPr>
          <a:spLocks/>
        </xdr:cNvSpPr>
      </xdr:nvSpPr>
      <xdr:spPr>
        <a:xfrm>
          <a:off x="7124700" y="1371600"/>
          <a:ext cx="1247775" cy="581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47625</xdr:rowOff>
    </xdr:from>
    <xdr:to>
      <xdr:col>1</xdr:col>
      <xdr:colOff>4791075</xdr:colOff>
      <xdr:row>4</xdr:row>
      <xdr:rowOff>28575</xdr:rowOff>
    </xdr:to>
    <xdr:sp>
      <xdr:nvSpPr>
        <xdr:cNvPr id="1" name="Rounded Rectangle 1"/>
        <xdr:cNvSpPr>
          <a:spLocks/>
        </xdr:cNvSpPr>
      </xdr:nvSpPr>
      <xdr:spPr>
        <a:xfrm>
          <a:off x="1704975" y="47625"/>
          <a:ext cx="4229100" cy="666750"/>
        </a:xfrm>
        <a:prstGeom prst="roundRect">
          <a:avLst/>
        </a:prstGeom>
        <a:solidFill>
          <a:srgbClr val="F79646"/>
        </a:solidFill>
        <a:ln w="38100" cmpd="sng">
          <a:solidFill>
            <a:srgbClr val="4F6228"/>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7</xdr:row>
      <xdr:rowOff>19050</xdr:rowOff>
    </xdr:from>
    <xdr:to>
      <xdr:col>19</xdr:col>
      <xdr:colOff>95250</xdr:colOff>
      <xdr:row>10</xdr:row>
      <xdr:rowOff>9525</xdr:rowOff>
    </xdr:to>
    <xdr:sp>
      <xdr:nvSpPr>
        <xdr:cNvPr id="1" name="Rounded Rectangle 1">
          <a:hlinkClick r:id="rId1"/>
        </xdr:cNvPr>
        <xdr:cNvSpPr>
          <a:spLocks/>
        </xdr:cNvSpPr>
      </xdr:nvSpPr>
      <xdr:spPr>
        <a:xfrm>
          <a:off x="7581900" y="2828925"/>
          <a:ext cx="85725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17</xdr:col>
      <xdr:colOff>190500</xdr:colOff>
      <xdr:row>59</xdr:row>
      <xdr:rowOff>495300</xdr:rowOff>
    </xdr:from>
    <xdr:to>
      <xdr:col>19</xdr:col>
      <xdr:colOff>171450</xdr:colOff>
      <xdr:row>62</xdr:row>
      <xdr:rowOff>180975</xdr:rowOff>
    </xdr:to>
    <xdr:sp>
      <xdr:nvSpPr>
        <xdr:cNvPr id="2" name="Rounded Rectangle 2">
          <a:hlinkClick r:id="rId2"/>
        </xdr:cNvPr>
        <xdr:cNvSpPr>
          <a:spLocks/>
        </xdr:cNvSpPr>
      </xdr:nvSpPr>
      <xdr:spPr>
        <a:xfrm>
          <a:off x="7419975" y="19411950"/>
          <a:ext cx="1095375" cy="12001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17</xdr:col>
      <xdr:colOff>419100</xdr:colOff>
      <xdr:row>89</xdr:row>
      <xdr:rowOff>800100</xdr:rowOff>
    </xdr:from>
    <xdr:to>
      <xdr:col>19</xdr:col>
      <xdr:colOff>161925</xdr:colOff>
      <xdr:row>91</xdr:row>
      <xdr:rowOff>19050</xdr:rowOff>
    </xdr:to>
    <xdr:sp>
      <xdr:nvSpPr>
        <xdr:cNvPr id="3" name="Rounded Rectangle 3">
          <a:hlinkClick r:id="rId3"/>
        </xdr:cNvPr>
        <xdr:cNvSpPr>
          <a:spLocks/>
        </xdr:cNvSpPr>
      </xdr:nvSpPr>
      <xdr:spPr>
        <a:xfrm>
          <a:off x="7648575" y="28698825"/>
          <a:ext cx="857250" cy="876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18</xdr:col>
      <xdr:colOff>19050</xdr:colOff>
      <xdr:row>120</xdr:row>
      <xdr:rowOff>0</xdr:rowOff>
    </xdr:from>
    <xdr:to>
      <xdr:col>19</xdr:col>
      <xdr:colOff>266700</xdr:colOff>
      <xdr:row>122</xdr:row>
      <xdr:rowOff>190500</xdr:rowOff>
    </xdr:to>
    <xdr:sp>
      <xdr:nvSpPr>
        <xdr:cNvPr id="4" name="Rounded Rectangle 4">
          <a:hlinkClick r:id="rId4"/>
        </xdr:cNvPr>
        <xdr:cNvSpPr>
          <a:spLocks/>
        </xdr:cNvSpPr>
      </xdr:nvSpPr>
      <xdr:spPr>
        <a:xfrm>
          <a:off x="7753350" y="38890575"/>
          <a:ext cx="85725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18</xdr:col>
      <xdr:colOff>466725</xdr:colOff>
      <xdr:row>169</xdr:row>
      <xdr:rowOff>200025</xdr:rowOff>
    </xdr:from>
    <xdr:to>
      <xdr:col>20</xdr:col>
      <xdr:colOff>95250</xdr:colOff>
      <xdr:row>170</xdr:row>
      <xdr:rowOff>590550</xdr:rowOff>
    </xdr:to>
    <xdr:sp>
      <xdr:nvSpPr>
        <xdr:cNvPr id="5" name="Rounded Rectangle 5">
          <a:hlinkClick r:id="rId5"/>
        </xdr:cNvPr>
        <xdr:cNvSpPr>
          <a:spLocks/>
        </xdr:cNvSpPr>
      </xdr:nvSpPr>
      <xdr:spPr>
        <a:xfrm>
          <a:off x="8201025" y="50063400"/>
          <a:ext cx="84772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5</xdr:col>
      <xdr:colOff>142875</xdr:colOff>
      <xdr:row>255</xdr:row>
      <xdr:rowOff>152400</xdr:rowOff>
    </xdr:from>
    <xdr:to>
      <xdr:col>9</xdr:col>
      <xdr:colOff>295275</xdr:colOff>
      <xdr:row>258</xdr:row>
      <xdr:rowOff>171450</xdr:rowOff>
    </xdr:to>
    <xdr:sp>
      <xdr:nvSpPr>
        <xdr:cNvPr id="6" name="Rounded Rectangle 6">
          <a:hlinkClick r:id="rId6"/>
        </xdr:cNvPr>
        <xdr:cNvSpPr>
          <a:spLocks/>
        </xdr:cNvSpPr>
      </xdr:nvSpPr>
      <xdr:spPr>
        <a:xfrm>
          <a:off x="2514600" y="71466075"/>
          <a:ext cx="15906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10</xdr:row>
      <xdr:rowOff>171450</xdr:rowOff>
    </xdr:from>
    <xdr:to>
      <xdr:col>17</xdr:col>
      <xdr:colOff>171450</xdr:colOff>
      <xdr:row>13</xdr:row>
      <xdr:rowOff>161925</xdr:rowOff>
    </xdr:to>
    <xdr:sp>
      <xdr:nvSpPr>
        <xdr:cNvPr id="1" name="Rounded Rectangle 1">
          <a:hlinkClick r:id="rId1"/>
        </xdr:cNvPr>
        <xdr:cNvSpPr>
          <a:spLocks/>
        </xdr:cNvSpPr>
      </xdr:nvSpPr>
      <xdr:spPr>
        <a:xfrm>
          <a:off x="7391400" y="2495550"/>
          <a:ext cx="1247775" cy="581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146</xdr:row>
      <xdr:rowOff>0</xdr:rowOff>
    </xdr:from>
    <xdr:to>
      <xdr:col>5</xdr:col>
      <xdr:colOff>133350</xdr:colOff>
      <xdr:row>149</xdr:row>
      <xdr:rowOff>19050</xdr:rowOff>
    </xdr:to>
    <xdr:sp>
      <xdr:nvSpPr>
        <xdr:cNvPr id="1" name="Rounded Rectangle 1">
          <a:hlinkClick r:id="rId1"/>
        </xdr:cNvPr>
        <xdr:cNvSpPr>
          <a:spLocks/>
        </xdr:cNvSpPr>
      </xdr:nvSpPr>
      <xdr:spPr>
        <a:xfrm>
          <a:off x="2714625" y="3833812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10</xdr:col>
      <xdr:colOff>0</xdr:colOff>
      <xdr:row>11</xdr:row>
      <xdr:rowOff>0</xdr:rowOff>
    </xdr:from>
    <xdr:to>
      <xdr:col>12</xdr:col>
      <xdr:colOff>295275</xdr:colOff>
      <xdr:row>12</xdr:row>
      <xdr:rowOff>161925</xdr:rowOff>
    </xdr:to>
    <xdr:sp>
      <xdr:nvSpPr>
        <xdr:cNvPr id="2" name="Rounded Rectangle 2">
          <a:hlinkClick r:id="rId2"/>
        </xdr:cNvPr>
        <xdr:cNvSpPr>
          <a:spLocks/>
        </xdr:cNvSpPr>
      </xdr:nvSpPr>
      <xdr:spPr>
        <a:xfrm>
          <a:off x="7477125" y="3019425"/>
          <a:ext cx="1514475" cy="9810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10</xdr:col>
      <xdr:colOff>0</xdr:colOff>
      <xdr:row>61</xdr:row>
      <xdr:rowOff>0</xdr:rowOff>
    </xdr:from>
    <xdr:to>
      <xdr:col>12</xdr:col>
      <xdr:colOff>295275</xdr:colOff>
      <xdr:row>63</xdr:row>
      <xdr:rowOff>190500</xdr:rowOff>
    </xdr:to>
    <xdr:sp>
      <xdr:nvSpPr>
        <xdr:cNvPr id="3" name="Rounded Rectangle 3">
          <a:hlinkClick r:id="rId3"/>
        </xdr:cNvPr>
        <xdr:cNvSpPr>
          <a:spLocks/>
        </xdr:cNvSpPr>
      </xdr:nvSpPr>
      <xdr:spPr>
        <a:xfrm>
          <a:off x="7477125" y="15773400"/>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11</xdr:col>
      <xdr:colOff>0</xdr:colOff>
      <xdr:row>110</xdr:row>
      <xdr:rowOff>0</xdr:rowOff>
    </xdr:from>
    <xdr:to>
      <xdr:col>13</xdr:col>
      <xdr:colOff>295275</xdr:colOff>
      <xdr:row>110</xdr:row>
      <xdr:rowOff>590550</xdr:rowOff>
    </xdr:to>
    <xdr:sp>
      <xdr:nvSpPr>
        <xdr:cNvPr id="4" name="Rounded Rectangle 4">
          <a:hlinkClick r:id="rId4"/>
        </xdr:cNvPr>
        <xdr:cNvSpPr>
          <a:spLocks/>
        </xdr:cNvSpPr>
      </xdr:nvSpPr>
      <xdr:spPr>
        <a:xfrm>
          <a:off x="8086725" y="2854642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8</xdr:row>
      <xdr:rowOff>133350</xdr:rowOff>
    </xdr:from>
    <xdr:to>
      <xdr:col>16</xdr:col>
      <xdr:colOff>142875</xdr:colOff>
      <xdr:row>10</xdr:row>
      <xdr:rowOff>9525</xdr:rowOff>
    </xdr:to>
    <xdr:sp>
      <xdr:nvSpPr>
        <xdr:cNvPr id="1" name="Rounded Rectangle 1">
          <a:hlinkClick r:id="rId1"/>
        </xdr:cNvPr>
        <xdr:cNvSpPr>
          <a:spLocks/>
        </xdr:cNvSpPr>
      </xdr:nvSpPr>
      <xdr:spPr>
        <a:xfrm>
          <a:off x="7277100" y="1752600"/>
          <a:ext cx="1247775" cy="581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19</xdr:row>
      <xdr:rowOff>95250</xdr:rowOff>
    </xdr:from>
    <xdr:to>
      <xdr:col>11</xdr:col>
      <xdr:colOff>466725</xdr:colOff>
      <xdr:row>24</xdr:row>
      <xdr:rowOff>171450</xdr:rowOff>
    </xdr:to>
    <xdr:sp>
      <xdr:nvSpPr>
        <xdr:cNvPr id="1" name="Rounded Rectangle 1">
          <a:hlinkClick r:id="rId1"/>
        </xdr:cNvPr>
        <xdr:cNvSpPr>
          <a:spLocks/>
        </xdr:cNvSpPr>
      </xdr:nvSpPr>
      <xdr:spPr>
        <a:xfrm>
          <a:off x="6715125" y="3914775"/>
          <a:ext cx="1247775" cy="1343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47625</xdr:colOff>
      <xdr:row>63</xdr:row>
      <xdr:rowOff>133350</xdr:rowOff>
    </xdr:to>
    <xdr:pic>
      <xdr:nvPicPr>
        <xdr:cNvPr id="1" name="Picture 1" descr="zppf loan rules1.jpg"/>
        <xdr:cNvPicPr preferRelativeResize="1">
          <a:picLocks noChangeAspect="1"/>
        </xdr:cNvPicPr>
      </xdr:nvPicPr>
      <xdr:blipFill>
        <a:blip r:embed="rId1"/>
        <a:stretch>
          <a:fillRect/>
        </a:stretch>
      </xdr:blipFill>
      <xdr:spPr>
        <a:xfrm>
          <a:off x="0" y="0"/>
          <a:ext cx="8582025" cy="12134850"/>
        </a:xfrm>
        <a:prstGeom prst="rect">
          <a:avLst/>
        </a:prstGeom>
        <a:noFill/>
        <a:ln w="9525" cmpd="sng">
          <a:noFill/>
        </a:ln>
      </xdr:spPr>
    </xdr:pic>
    <xdr:clientData/>
  </xdr:twoCellAnchor>
  <xdr:twoCellAnchor>
    <xdr:from>
      <xdr:col>8</xdr:col>
      <xdr:colOff>0</xdr:colOff>
      <xdr:row>124</xdr:row>
      <xdr:rowOff>0</xdr:rowOff>
    </xdr:from>
    <xdr:to>
      <xdr:col>12</xdr:col>
      <xdr:colOff>238125</xdr:colOff>
      <xdr:row>129</xdr:row>
      <xdr:rowOff>104775</xdr:rowOff>
    </xdr:to>
    <xdr:sp>
      <xdr:nvSpPr>
        <xdr:cNvPr id="2" name="Oval 2">
          <a:hlinkClick r:id="rId2"/>
        </xdr:cNvPr>
        <xdr:cNvSpPr>
          <a:spLocks/>
        </xdr:cNvSpPr>
      </xdr:nvSpPr>
      <xdr:spPr>
        <a:xfrm>
          <a:off x="4876800" y="23622000"/>
          <a:ext cx="2676525" cy="10572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22</xdr:col>
      <xdr:colOff>504825</xdr:colOff>
      <xdr:row>15</xdr:row>
      <xdr:rowOff>104775</xdr:rowOff>
    </xdr:from>
    <xdr:to>
      <xdr:col>27</xdr:col>
      <xdr:colOff>142875</xdr:colOff>
      <xdr:row>21</xdr:row>
      <xdr:rowOff>19050</xdr:rowOff>
    </xdr:to>
    <xdr:sp>
      <xdr:nvSpPr>
        <xdr:cNvPr id="3" name="Oval 3">
          <a:hlinkClick r:id="rId3"/>
        </xdr:cNvPr>
        <xdr:cNvSpPr>
          <a:spLocks/>
        </xdr:cNvSpPr>
      </xdr:nvSpPr>
      <xdr:spPr>
        <a:xfrm>
          <a:off x="13916025" y="2962275"/>
          <a:ext cx="2686050" cy="10572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4</xdr:col>
      <xdr:colOff>295275</xdr:colOff>
      <xdr:row>67</xdr:row>
      <xdr:rowOff>123825</xdr:rowOff>
    </xdr:from>
    <xdr:to>
      <xdr:col>6</xdr:col>
      <xdr:colOff>571500</xdr:colOff>
      <xdr:row>70</xdr:row>
      <xdr:rowOff>180975</xdr:rowOff>
    </xdr:to>
    <xdr:sp>
      <xdr:nvSpPr>
        <xdr:cNvPr id="4" name="Oval 4">
          <a:hlinkClick r:id="rId4"/>
        </xdr:cNvPr>
        <xdr:cNvSpPr>
          <a:spLocks/>
        </xdr:cNvSpPr>
      </xdr:nvSpPr>
      <xdr:spPr>
        <a:xfrm>
          <a:off x="2733675" y="12887325"/>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15</xdr:col>
      <xdr:colOff>95250</xdr:colOff>
      <xdr:row>15</xdr:row>
      <xdr:rowOff>152400</xdr:rowOff>
    </xdr:from>
    <xdr:to>
      <xdr:col>17</xdr:col>
      <xdr:colOff>371475</xdr:colOff>
      <xdr:row>19</xdr:row>
      <xdr:rowOff>19050</xdr:rowOff>
    </xdr:to>
    <xdr:sp>
      <xdr:nvSpPr>
        <xdr:cNvPr id="5" name="Oval 5">
          <a:hlinkClick r:id="rId5"/>
        </xdr:cNvPr>
        <xdr:cNvSpPr>
          <a:spLocks/>
        </xdr:cNvSpPr>
      </xdr:nvSpPr>
      <xdr:spPr>
        <a:xfrm>
          <a:off x="9239250" y="300990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15</xdr:col>
      <xdr:colOff>66675</xdr:colOff>
      <xdr:row>40</xdr:row>
      <xdr:rowOff>142875</xdr:rowOff>
    </xdr:from>
    <xdr:to>
      <xdr:col>17</xdr:col>
      <xdr:colOff>342900</xdr:colOff>
      <xdr:row>44</xdr:row>
      <xdr:rowOff>9525</xdr:rowOff>
    </xdr:to>
    <xdr:sp>
      <xdr:nvSpPr>
        <xdr:cNvPr id="6" name="Oval 6">
          <a:hlinkClick r:id="rId6"/>
        </xdr:cNvPr>
        <xdr:cNvSpPr>
          <a:spLocks/>
        </xdr:cNvSpPr>
      </xdr:nvSpPr>
      <xdr:spPr>
        <a:xfrm>
          <a:off x="9210675" y="7762875"/>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7</xdr:col>
      <xdr:colOff>352425</xdr:colOff>
      <xdr:row>72</xdr:row>
      <xdr:rowOff>19050</xdr:rowOff>
    </xdr:from>
    <xdr:to>
      <xdr:col>10</xdr:col>
      <xdr:colOff>19050</xdr:colOff>
      <xdr:row>75</xdr:row>
      <xdr:rowOff>76200</xdr:rowOff>
    </xdr:to>
    <xdr:sp>
      <xdr:nvSpPr>
        <xdr:cNvPr id="7" name="Oval 7">
          <a:hlinkClick r:id="rId7"/>
        </xdr:cNvPr>
        <xdr:cNvSpPr>
          <a:spLocks/>
        </xdr:cNvSpPr>
      </xdr:nvSpPr>
      <xdr:spPr>
        <a:xfrm>
          <a:off x="4619625" y="1373505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0</xdr:col>
      <xdr:colOff>581025</xdr:colOff>
      <xdr:row>72</xdr:row>
      <xdr:rowOff>0</xdr:rowOff>
    </xdr:from>
    <xdr:to>
      <xdr:col>3</xdr:col>
      <xdr:colOff>247650</xdr:colOff>
      <xdr:row>75</xdr:row>
      <xdr:rowOff>57150</xdr:rowOff>
    </xdr:to>
    <xdr:sp>
      <xdr:nvSpPr>
        <xdr:cNvPr id="8" name="Oval 8">
          <a:hlinkClick r:id="rId8"/>
        </xdr:cNvPr>
        <xdr:cNvSpPr>
          <a:spLocks/>
        </xdr:cNvSpPr>
      </xdr:nvSpPr>
      <xdr:spPr>
        <a:xfrm>
          <a:off x="581025" y="1371600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risailam\usefull%20softwears\CONVERT%20INTO%20WORDS\convert%20%20into%20words%20NAGARAJU%20PET%20new%20sty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LOCALS~1\Temp\PF%20program%2016.11.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Folder111111\convert%20%20into%20words%20NAGARAJU%20PET%20new%20sty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ure-I1"/>
      <sheetName val="Sheet2"/>
      <sheetName val="Sheet3"/>
      <sheetName val="Sheet4"/>
      <sheetName val="Sheet5"/>
    </sheetNames>
    <sheetDataSet>
      <sheetData sheetId="0">
        <row r="1">
          <cell r="BG1">
            <v>13750</v>
          </cell>
        </row>
        <row r="3">
          <cell r="T3">
            <v>1</v>
          </cell>
          <cell r="BG3">
            <v>13390</v>
          </cell>
          <cell r="BH3">
            <v>39904</v>
          </cell>
          <cell r="BJ3">
            <v>39904</v>
          </cell>
          <cell r="BK3">
            <v>14600</v>
          </cell>
          <cell r="BL3" t="str">
            <v>No Change</v>
          </cell>
          <cell r="BM3">
            <v>17475</v>
          </cell>
        </row>
        <row r="4">
          <cell r="AJ4">
            <v>39873</v>
          </cell>
          <cell r="AX4">
            <v>7385</v>
          </cell>
          <cell r="BH4">
            <v>13390</v>
          </cell>
        </row>
        <row r="5">
          <cell r="D5" t="str">
            <v>Male</v>
          </cell>
          <cell r="F5" t="str">
            <v>Pensionable</v>
          </cell>
          <cell r="H5" t="str">
            <v>Vacation Post</v>
          </cell>
          <cell r="J5" t="str">
            <v>Rented House</v>
          </cell>
          <cell r="BC5">
            <v>3850</v>
          </cell>
        </row>
        <row r="6">
          <cell r="D6" t="str">
            <v>Female</v>
          </cell>
          <cell r="F6" t="str">
            <v>C.P.S</v>
          </cell>
          <cell r="H6" t="str">
            <v>Non Vacation Post</v>
          </cell>
          <cell r="J6" t="str">
            <v>Own House</v>
          </cell>
          <cell r="BC6">
            <v>3950</v>
          </cell>
        </row>
        <row r="7">
          <cell r="BC7">
            <v>4050</v>
          </cell>
        </row>
        <row r="8">
          <cell r="BC8">
            <v>4150</v>
          </cell>
        </row>
        <row r="9">
          <cell r="BC9">
            <v>4260</v>
          </cell>
        </row>
        <row r="10">
          <cell r="BC10">
            <v>4370</v>
          </cell>
        </row>
        <row r="11">
          <cell r="BC11">
            <v>4480</v>
          </cell>
        </row>
        <row r="12">
          <cell r="BC12">
            <v>4595</v>
          </cell>
        </row>
        <row r="13">
          <cell r="BC13">
            <v>4710</v>
          </cell>
        </row>
        <row r="14">
          <cell r="BC14">
            <v>4825</v>
          </cell>
        </row>
        <row r="15">
          <cell r="BC15">
            <v>4950</v>
          </cell>
        </row>
        <row r="16">
          <cell r="BC16">
            <v>5075</v>
          </cell>
        </row>
        <row r="17">
          <cell r="BC17">
            <v>5200</v>
          </cell>
        </row>
        <row r="18">
          <cell r="P18">
            <v>60</v>
          </cell>
          <cell r="BC18">
            <v>5335</v>
          </cell>
        </row>
        <row r="19">
          <cell r="BC19">
            <v>5470</v>
          </cell>
        </row>
        <row r="20">
          <cell r="BC20">
            <v>5605</v>
          </cell>
        </row>
        <row r="21">
          <cell r="BC21">
            <v>5750</v>
          </cell>
        </row>
        <row r="22">
          <cell r="P22" t="str">
            <v>No Change</v>
          </cell>
          <cell r="BC22">
            <v>5895</v>
          </cell>
          <cell r="BF22">
            <v>9</v>
          </cell>
        </row>
        <row r="23">
          <cell r="BC23">
            <v>6040</v>
          </cell>
          <cell r="CE23">
            <v>39965</v>
          </cell>
          <cell r="CH23">
            <v>40087</v>
          </cell>
        </row>
        <row r="24">
          <cell r="AH24">
            <v>40057</v>
          </cell>
          <cell r="AI24">
            <v>10</v>
          </cell>
          <cell r="BC24">
            <v>6195</v>
          </cell>
          <cell r="BP24" t="str">
            <v>G.P.F</v>
          </cell>
          <cell r="BV24">
            <v>1</v>
          </cell>
        </row>
        <row r="25">
          <cell r="AF25">
            <v>12.5</v>
          </cell>
          <cell r="BC25">
            <v>6350</v>
          </cell>
        </row>
        <row r="26">
          <cell r="BC26">
            <v>6505</v>
          </cell>
        </row>
        <row r="27">
          <cell r="BC27">
            <v>6675</v>
          </cell>
          <cell r="BF27">
            <v>1</v>
          </cell>
        </row>
        <row r="28">
          <cell r="BC28">
            <v>6845</v>
          </cell>
        </row>
        <row r="29">
          <cell r="BC29">
            <v>7015</v>
          </cell>
        </row>
        <row r="30">
          <cell r="BC30">
            <v>7200</v>
          </cell>
        </row>
        <row r="31">
          <cell r="Y31">
            <v>1</v>
          </cell>
          <cell r="BC31">
            <v>7385</v>
          </cell>
        </row>
        <row r="32">
          <cell r="BC32">
            <v>7570</v>
          </cell>
        </row>
        <row r="33">
          <cell r="BC33">
            <v>7770</v>
          </cell>
        </row>
        <row r="34">
          <cell r="BC34">
            <v>7970</v>
          </cell>
        </row>
        <row r="35">
          <cell r="BC35">
            <v>8170</v>
          </cell>
        </row>
        <row r="36">
          <cell r="BC36">
            <v>8385</v>
          </cell>
        </row>
        <row r="37">
          <cell r="BC37">
            <v>8600</v>
          </cell>
        </row>
        <row r="38">
          <cell r="BC38">
            <v>8815</v>
          </cell>
        </row>
        <row r="39">
          <cell r="BC39">
            <v>9050</v>
          </cell>
        </row>
        <row r="40">
          <cell r="BC40">
            <v>9285</v>
          </cell>
        </row>
        <row r="41">
          <cell r="BC41">
            <v>9520</v>
          </cell>
        </row>
        <row r="42">
          <cell r="BC42">
            <v>9775</v>
          </cell>
        </row>
        <row r="43">
          <cell r="BC43">
            <v>10030</v>
          </cell>
        </row>
        <row r="44">
          <cell r="BC44">
            <v>10285</v>
          </cell>
        </row>
        <row r="45">
          <cell r="BC45">
            <v>10565</v>
          </cell>
        </row>
        <row r="46">
          <cell r="BC46">
            <v>10845</v>
          </cell>
        </row>
        <row r="47">
          <cell r="BC47">
            <v>11125</v>
          </cell>
        </row>
        <row r="48">
          <cell r="BC48">
            <v>11440</v>
          </cell>
        </row>
        <row r="49">
          <cell r="BC49">
            <v>11755</v>
          </cell>
        </row>
        <row r="50">
          <cell r="BC50">
            <v>12070</v>
          </cell>
        </row>
        <row r="51">
          <cell r="BC51">
            <v>12385</v>
          </cell>
        </row>
        <row r="52">
          <cell r="BC52">
            <v>12700</v>
          </cell>
        </row>
        <row r="53">
          <cell r="BC53">
            <v>13030</v>
          </cell>
        </row>
        <row r="54">
          <cell r="BC54">
            <v>13390</v>
          </cell>
        </row>
        <row r="55">
          <cell r="BC55">
            <v>13750</v>
          </cell>
        </row>
        <row r="56">
          <cell r="BC56">
            <v>14175</v>
          </cell>
        </row>
        <row r="57">
          <cell r="BC57">
            <v>14600</v>
          </cell>
        </row>
        <row r="58">
          <cell r="BC58">
            <v>15025</v>
          </cell>
        </row>
        <row r="59">
          <cell r="BC59">
            <v>15500</v>
          </cell>
        </row>
        <row r="60">
          <cell r="BC60">
            <v>15975</v>
          </cell>
        </row>
        <row r="61">
          <cell r="BC61">
            <v>16450</v>
          </cell>
        </row>
        <row r="62">
          <cell r="BC62">
            <v>16925</v>
          </cell>
        </row>
        <row r="63">
          <cell r="BC63">
            <v>17475</v>
          </cell>
        </row>
        <row r="64">
          <cell r="BC64">
            <v>18025</v>
          </cell>
        </row>
        <row r="65">
          <cell r="BC65">
            <v>18575</v>
          </cell>
        </row>
        <row r="66">
          <cell r="BC66">
            <v>19125</v>
          </cell>
        </row>
        <row r="67">
          <cell r="BC67">
            <v>19675</v>
          </cell>
        </row>
        <row r="68">
          <cell r="BC68">
            <v>20300</v>
          </cell>
        </row>
        <row r="69">
          <cell r="BC69">
            <v>20925</v>
          </cell>
        </row>
        <row r="70">
          <cell r="BC70">
            <v>21550</v>
          </cell>
        </row>
        <row r="71">
          <cell r="BC71">
            <v>22175</v>
          </cell>
        </row>
        <row r="72">
          <cell r="BC72">
            <v>22800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Sheet2 (2)"/>
      <sheetName val="Sheet3"/>
      <sheetName val="Sheet1"/>
      <sheetName val="Sheet2"/>
      <sheetName val="words"/>
      <sheetName val="Sheet4"/>
      <sheetName val="Refundable"/>
      <sheetName val="Non refundable"/>
      <sheetName val="Sheet5"/>
    </sheetNames>
    <sheetDataSet>
      <sheetData sheetId="0">
        <row r="18">
          <cell r="E18">
            <v>29599</v>
          </cell>
        </row>
        <row r="23">
          <cell r="E23" t="str">
            <v>ZPPF</v>
          </cell>
        </row>
        <row r="24">
          <cell r="E24" t="str">
            <v>GUNTUR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nexure-I1"/>
      <sheetName val="Sheet2"/>
      <sheetName val="Sheet3"/>
      <sheetName val="Sheet4"/>
      <sheetName val="Sheet5"/>
    </sheetNames>
    <sheetDataSet>
      <sheetData sheetId="0">
        <row r="1">
          <cell r="BG1">
            <v>13750</v>
          </cell>
        </row>
        <row r="3">
          <cell r="T3">
            <v>1</v>
          </cell>
          <cell r="BG3">
            <v>13390</v>
          </cell>
          <cell r="BH3">
            <v>39904</v>
          </cell>
          <cell r="BJ3">
            <v>39904</v>
          </cell>
          <cell r="BK3">
            <v>14600</v>
          </cell>
          <cell r="BL3" t="str">
            <v>No Change</v>
          </cell>
          <cell r="BM3">
            <v>17475</v>
          </cell>
        </row>
        <row r="4">
          <cell r="AJ4">
            <v>39873</v>
          </cell>
          <cell r="AX4">
            <v>7385</v>
          </cell>
          <cell r="BH4">
            <v>13390</v>
          </cell>
        </row>
        <row r="5">
          <cell r="D5" t="str">
            <v>Male</v>
          </cell>
          <cell r="F5" t="str">
            <v>Pensionable</v>
          </cell>
          <cell r="H5" t="str">
            <v>Vacation Post</v>
          </cell>
          <cell r="J5" t="str">
            <v>Rented House</v>
          </cell>
          <cell r="BC5">
            <v>3850</v>
          </cell>
        </row>
        <row r="6">
          <cell r="D6" t="str">
            <v>Female</v>
          </cell>
          <cell r="F6" t="str">
            <v>C.P.S</v>
          </cell>
          <cell r="H6" t="str">
            <v>Non Vacation Post</v>
          </cell>
          <cell r="J6" t="str">
            <v>Own House</v>
          </cell>
          <cell r="BC6">
            <v>3950</v>
          </cell>
        </row>
        <row r="7">
          <cell r="BC7">
            <v>4050</v>
          </cell>
        </row>
        <row r="8">
          <cell r="BC8">
            <v>4150</v>
          </cell>
        </row>
        <row r="9">
          <cell r="BC9">
            <v>4260</v>
          </cell>
        </row>
        <row r="10">
          <cell r="BC10">
            <v>4370</v>
          </cell>
        </row>
        <row r="11">
          <cell r="BC11">
            <v>4480</v>
          </cell>
        </row>
        <row r="12">
          <cell r="BC12">
            <v>4595</v>
          </cell>
        </row>
        <row r="13">
          <cell r="BC13">
            <v>4710</v>
          </cell>
        </row>
        <row r="14">
          <cell r="BC14">
            <v>4825</v>
          </cell>
        </row>
        <row r="15">
          <cell r="BC15">
            <v>4950</v>
          </cell>
        </row>
        <row r="16">
          <cell r="BC16">
            <v>5075</v>
          </cell>
        </row>
        <row r="17">
          <cell r="BC17">
            <v>5200</v>
          </cell>
        </row>
        <row r="18">
          <cell r="P18">
            <v>60</v>
          </cell>
          <cell r="BC18">
            <v>5335</v>
          </cell>
        </row>
        <row r="19">
          <cell r="BC19">
            <v>5470</v>
          </cell>
        </row>
        <row r="20">
          <cell r="BC20">
            <v>5605</v>
          </cell>
        </row>
        <row r="21">
          <cell r="BC21">
            <v>5750</v>
          </cell>
        </row>
        <row r="22">
          <cell r="P22" t="str">
            <v>No Change</v>
          </cell>
          <cell r="BC22">
            <v>5895</v>
          </cell>
          <cell r="BF22">
            <v>9</v>
          </cell>
        </row>
        <row r="23">
          <cell r="BC23">
            <v>6040</v>
          </cell>
          <cell r="CE23">
            <v>39965</v>
          </cell>
          <cell r="CH23">
            <v>40087</v>
          </cell>
        </row>
        <row r="24">
          <cell r="AH24">
            <v>40057</v>
          </cell>
          <cell r="AI24">
            <v>10</v>
          </cell>
          <cell r="BC24">
            <v>6195</v>
          </cell>
          <cell r="BP24" t="str">
            <v>G.P.F</v>
          </cell>
          <cell r="BV24">
            <v>1</v>
          </cell>
        </row>
        <row r="25">
          <cell r="AF25">
            <v>12.5</v>
          </cell>
          <cell r="BC25">
            <v>6350</v>
          </cell>
        </row>
        <row r="26">
          <cell r="BC26">
            <v>6505</v>
          </cell>
        </row>
        <row r="27">
          <cell r="BC27">
            <v>6675</v>
          </cell>
          <cell r="BF27">
            <v>1</v>
          </cell>
        </row>
        <row r="28">
          <cell r="BC28">
            <v>6845</v>
          </cell>
        </row>
        <row r="29">
          <cell r="BC29">
            <v>7015</v>
          </cell>
        </row>
        <row r="30">
          <cell r="BC30">
            <v>7200</v>
          </cell>
        </row>
        <row r="31">
          <cell r="Y31">
            <v>1</v>
          </cell>
          <cell r="BC31">
            <v>7385</v>
          </cell>
        </row>
        <row r="32">
          <cell r="BC32">
            <v>7570</v>
          </cell>
        </row>
        <row r="33">
          <cell r="BC33">
            <v>7770</v>
          </cell>
        </row>
        <row r="34">
          <cell r="BC34">
            <v>7970</v>
          </cell>
        </row>
        <row r="35">
          <cell r="BC35">
            <v>8170</v>
          </cell>
        </row>
        <row r="36">
          <cell r="BC36">
            <v>8385</v>
          </cell>
        </row>
        <row r="37">
          <cell r="BC37">
            <v>8600</v>
          </cell>
        </row>
        <row r="38">
          <cell r="BC38">
            <v>8815</v>
          </cell>
        </row>
        <row r="39">
          <cell r="BC39">
            <v>9050</v>
          </cell>
        </row>
        <row r="40">
          <cell r="BC40">
            <v>9285</v>
          </cell>
        </row>
        <row r="41">
          <cell r="BC41">
            <v>9520</v>
          </cell>
        </row>
        <row r="42">
          <cell r="BC42">
            <v>9775</v>
          </cell>
        </row>
        <row r="43">
          <cell r="BC43">
            <v>10030</v>
          </cell>
        </row>
        <row r="44">
          <cell r="BC44">
            <v>10285</v>
          </cell>
        </row>
        <row r="45">
          <cell r="BC45">
            <v>10565</v>
          </cell>
        </row>
        <row r="46">
          <cell r="BC46">
            <v>10845</v>
          </cell>
        </row>
        <row r="47">
          <cell r="BC47">
            <v>11125</v>
          </cell>
        </row>
        <row r="48">
          <cell r="BC48">
            <v>11440</v>
          </cell>
        </row>
        <row r="49">
          <cell r="BC49">
            <v>11755</v>
          </cell>
        </row>
        <row r="50">
          <cell r="BC50">
            <v>12070</v>
          </cell>
        </row>
        <row r="51">
          <cell r="BC51">
            <v>12385</v>
          </cell>
        </row>
        <row r="52">
          <cell r="BC52">
            <v>12700</v>
          </cell>
        </row>
        <row r="53">
          <cell r="BC53">
            <v>13030</v>
          </cell>
        </row>
        <row r="54">
          <cell r="BC54">
            <v>13390</v>
          </cell>
        </row>
        <row r="55">
          <cell r="BC55">
            <v>13750</v>
          </cell>
        </row>
        <row r="56">
          <cell r="BC56">
            <v>14175</v>
          </cell>
        </row>
        <row r="57">
          <cell r="BC57">
            <v>14600</v>
          </cell>
        </row>
        <row r="58">
          <cell r="BC58">
            <v>15025</v>
          </cell>
        </row>
        <row r="59">
          <cell r="BC59">
            <v>15500</v>
          </cell>
        </row>
        <row r="60">
          <cell r="BC60">
            <v>15975</v>
          </cell>
        </row>
        <row r="61">
          <cell r="BC61">
            <v>16450</v>
          </cell>
        </row>
        <row r="62">
          <cell r="BC62">
            <v>16925</v>
          </cell>
        </row>
        <row r="63">
          <cell r="BC63">
            <v>17475</v>
          </cell>
        </row>
        <row r="64">
          <cell r="BC64">
            <v>18025</v>
          </cell>
        </row>
        <row r="65">
          <cell r="BC65">
            <v>18575</v>
          </cell>
        </row>
        <row r="66">
          <cell r="BC66">
            <v>19125</v>
          </cell>
        </row>
        <row r="67">
          <cell r="BC67">
            <v>19675</v>
          </cell>
        </row>
        <row r="68">
          <cell r="BC68">
            <v>20300</v>
          </cell>
        </row>
        <row r="69">
          <cell r="BC69">
            <v>20925</v>
          </cell>
        </row>
        <row r="70">
          <cell r="BC70">
            <v>21550</v>
          </cell>
        </row>
        <row r="71">
          <cell r="BC71">
            <v>22175</v>
          </cell>
        </row>
        <row r="72">
          <cell r="BC72">
            <v>22800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arajuprtu@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5:Q53"/>
  <sheetViews>
    <sheetView showGridLines="0" tabSelected="1" zoomScalePageLayoutView="0" workbookViewId="0" topLeftCell="A25">
      <selection activeCell="E9" sqref="E9"/>
    </sheetView>
  </sheetViews>
  <sheetFormatPr defaultColWidth="9.140625" defaultRowHeight="15"/>
  <cols>
    <col min="2" max="2" width="12.8515625" style="0" customWidth="1"/>
    <col min="3" max="3" width="15.57421875" style="0" customWidth="1"/>
    <col min="4" max="4" width="2.421875" style="0" customWidth="1"/>
    <col min="5" max="5" width="50.8515625" style="0" customWidth="1"/>
    <col min="6" max="6" width="5.7109375" style="0" customWidth="1"/>
    <col min="7" max="7" width="5.140625" style="0" customWidth="1"/>
    <col min="8" max="8" width="0" style="0" hidden="1" customWidth="1"/>
    <col min="11" max="15" width="0" style="0" hidden="1" customWidth="1"/>
  </cols>
  <sheetData>
    <row r="4" ht="8.25" customHeight="1" thickBot="1"/>
    <row r="5" spans="1:10" ht="34.5" thickBot="1">
      <c r="A5" s="239" t="s">
        <v>78</v>
      </c>
      <c r="B5" s="240"/>
      <c r="C5" s="240"/>
      <c r="D5" s="240"/>
      <c r="E5" s="241"/>
      <c r="F5" s="64"/>
      <c r="G5" s="64"/>
      <c r="H5" s="64"/>
      <c r="I5" s="64"/>
      <c r="J5" s="64"/>
    </row>
    <row r="6" spans="6:17" ht="8.25" customHeight="1" thickBot="1">
      <c r="F6" s="146"/>
      <c r="G6" s="146"/>
      <c r="H6" s="146"/>
      <c r="I6" s="146"/>
      <c r="J6" s="146"/>
      <c r="K6" s="146"/>
      <c r="L6" s="146"/>
      <c r="M6" s="146"/>
      <c r="N6" s="146"/>
      <c r="O6" s="146"/>
      <c r="P6" s="146"/>
      <c r="Q6" s="146"/>
    </row>
    <row r="7" spans="1:17" ht="43.5" customHeight="1" thickBot="1" thickTop="1">
      <c r="A7" s="33">
        <v>1</v>
      </c>
      <c r="B7" s="34" t="s">
        <v>447</v>
      </c>
      <c r="C7" s="35" t="s">
        <v>79</v>
      </c>
      <c r="D7" s="123" t="s">
        <v>27</v>
      </c>
      <c r="E7" s="36" t="s">
        <v>449</v>
      </c>
      <c r="F7" s="146"/>
      <c r="G7" s="146"/>
      <c r="H7" s="146"/>
      <c r="I7" s="146"/>
      <c r="J7" s="146"/>
      <c r="K7" s="146"/>
      <c r="L7" s="146"/>
      <c r="M7" s="146"/>
      <c r="N7" s="146"/>
      <c r="O7" s="146"/>
      <c r="P7" s="146"/>
      <c r="Q7" s="146"/>
    </row>
    <row r="8" spans="1:17" ht="17.25" hidden="1" thickBot="1" thickTop="1">
      <c r="A8" s="37"/>
      <c r="B8" s="38"/>
      <c r="C8" s="39"/>
      <c r="D8" s="124"/>
      <c r="E8" s="40"/>
      <c r="F8" s="146"/>
      <c r="G8" s="146"/>
      <c r="H8" s="146"/>
      <c r="I8" s="146"/>
      <c r="J8" s="146"/>
      <c r="K8" s="146"/>
      <c r="L8" s="146"/>
      <c r="M8" s="146"/>
      <c r="N8" s="146"/>
      <c r="O8" s="146"/>
      <c r="P8" s="146"/>
      <c r="Q8" s="146"/>
    </row>
    <row r="9" spans="1:17" ht="17.25" thickBot="1" thickTop="1">
      <c r="A9" s="41">
        <v>2</v>
      </c>
      <c r="B9" s="242" t="s">
        <v>80</v>
      </c>
      <c r="C9" s="243"/>
      <c r="D9" s="123" t="s">
        <v>27</v>
      </c>
      <c r="E9" s="36" t="s">
        <v>436</v>
      </c>
      <c r="F9" s="146"/>
      <c r="G9" s="146"/>
      <c r="H9" s="146"/>
      <c r="I9" s="146"/>
      <c r="J9" s="146"/>
      <c r="K9" s="146"/>
      <c r="L9" s="146"/>
      <c r="M9" s="146"/>
      <c r="N9" s="146"/>
      <c r="O9" s="146"/>
      <c r="P9" s="146"/>
      <c r="Q9" s="146"/>
    </row>
    <row r="10" spans="1:17" ht="36" customHeight="1" thickBot="1" thickTop="1">
      <c r="A10" s="41">
        <v>3</v>
      </c>
      <c r="B10" s="244" t="s">
        <v>232</v>
      </c>
      <c r="C10" s="245"/>
      <c r="D10" s="123"/>
      <c r="E10" s="36" t="s">
        <v>435</v>
      </c>
      <c r="F10" s="146"/>
      <c r="G10" s="146"/>
      <c r="H10" s="146"/>
      <c r="I10" s="146"/>
      <c r="J10" s="146"/>
      <c r="K10" s="146"/>
      <c r="L10" s="146" t="s">
        <v>79</v>
      </c>
      <c r="M10" s="146"/>
      <c r="N10" s="146"/>
      <c r="O10" s="146"/>
      <c r="P10" s="146"/>
      <c r="Q10" s="146"/>
    </row>
    <row r="11" spans="1:17" ht="17.25" thickBot="1" thickTop="1">
      <c r="A11" s="41">
        <v>4</v>
      </c>
      <c r="B11" s="246" t="s">
        <v>81</v>
      </c>
      <c r="C11" s="244"/>
      <c r="D11" s="125"/>
      <c r="E11" s="36" t="s">
        <v>437</v>
      </c>
      <c r="F11" s="146"/>
      <c r="G11" s="146"/>
      <c r="H11" s="146"/>
      <c r="I11" s="146"/>
      <c r="J11" s="146"/>
      <c r="K11" s="146"/>
      <c r="L11" s="146" t="s">
        <v>108</v>
      </c>
      <c r="M11" s="146"/>
      <c r="N11" s="146"/>
      <c r="O11" s="146"/>
      <c r="P11" s="146"/>
      <c r="Q11" s="146"/>
    </row>
    <row r="12" spans="1:17" ht="17.25" thickBot="1" thickTop="1">
      <c r="A12" s="41">
        <v>5</v>
      </c>
      <c r="B12" s="246" t="s">
        <v>82</v>
      </c>
      <c r="C12" s="244"/>
      <c r="D12" s="123" t="s">
        <v>27</v>
      </c>
      <c r="E12" s="40" t="s">
        <v>83</v>
      </c>
      <c r="F12" s="146"/>
      <c r="G12" s="146"/>
      <c r="H12" s="146"/>
      <c r="I12" s="146"/>
      <c r="J12" s="146"/>
      <c r="K12" s="146"/>
      <c r="L12" s="146" t="s">
        <v>109</v>
      </c>
      <c r="M12" s="146"/>
      <c r="N12" s="146"/>
      <c r="O12" s="146"/>
      <c r="P12" s="146"/>
      <c r="Q12" s="146"/>
    </row>
    <row r="13" spans="1:17" ht="17.25" thickBot="1" thickTop="1">
      <c r="A13" s="41">
        <v>6</v>
      </c>
      <c r="B13" s="246" t="s">
        <v>84</v>
      </c>
      <c r="C13" s="244"/>
      <c r="D13" s="126" t="s">
        <v>27</v>
      </c>
      <c r="E13" s="42">
        <v>28361</v>
      </c>
      <c r="F13" s="146"/>
      <c r="G13" s="146"/>
      <c r="H13" s="146"/>
      <c r="I13" s="146"/>
      <c r="J13" s="146"/>
      <c r="K13" s="146"/>
      <c r="L13" s="146"/>
      <c r="M13" s="146"/>
      <c r="N13" s="146"/>
      <c r="O13" s="146"/>
      <c r="P13" s="146"/>
      <c r="Q13" s="146"/>
    </row>
    <row r="14" spans="1:17" ht="17.25" thickBot="1" thickTop="1">
      <c r="A14" s="41">
        <v>7</v>
      </c>
      <c r="B14" s="246" t="s">
        <v>85</v>
      </c>
      <c r="C14" s="244"/>
      <c r="D14" s="127" t="s">
        <v>27</v>
      </c>
      <c r="E14" s="43">
        <v>36846</v>
      </c>
      <c r="F14" s="146"/>
      <c r="G14" s="146"/>
      <c r="H14" s="146"/>
      <c r="I14" s="146"/>
      <c r="J14" s="146"/>
      <c r="K14" s="146"/>
      <c r="L14" s="146"/>
      <c r="M14" s="146"/>
      <c r="N14" s="146"/>
      <c r="O14" s="146"/>
      <c r="P14" s="146"/>
      <c r="Q14" s="146"/>
    </row>
    <row r="15" spans="1:17" ht="17.25" thickBot="1" thickTop="1">
      <c r="A15" s="41">
        <v>8</v>
      </c>
      <c r="B15" s="246" t="s">
        <v>86</v>
      </c>
      <c r="C15" s="244"/>
      <c r="D15" s="124" t="s">
        <v>27</v>
      </c>
      <c r="E15" s="44">
        <v>10535126396</v>
      </c>
      <c r="F15" s="146"/>
      <c r="G15" s="146"/>
      <c r="H15" s="146"/>
      <c r="I15" s="146"/>
      <c r="J15" s="147" t="s">
        <v>233</v>
      </c>
      <c r="K15" s="146"/>
      <c r="L15" s="146"/>
      <c r="M15" s="146"/>
      <c r="N15" s="146"/>
      <c r="O15" s="146"/>
      <c r="P15" s="146"/>
      <c r="Q15" s="146"/>
    </row>
    <row r="16" spans="1:17" ht="47.25" customHeight="1" thickBot="1" thickTop="1">
      <c r="A16" s="41">
        <v>9</v>
      </c>
      <c r="B16" s="246" t="s">
        <v>433</v>
      </c>
      <c r="C16" s="244"/>
      <c r="D16" s="123" t="s">
        <v>27</v>
      </c>
      <c r="E16" s="45" t="s">
        <v>87</v>
      </c>
      <c r="F16" s="146"/>
      <c r="G16" s="146"/>
      <c r="H16" s="146"/>
      <c r="I16" s="146"/>
      <c r="J16" s="147" t="s">
        <v>234</v>
      </c>
      <c r="K16" s="146"/>
      <c r="L16" s="146"/>
      <c r="M16" s="146"/>
      <c r="N16" s="146"/>
      <c r="O16" s="146"/>
      <c r="P16" s="146"/>
      <c r="Q16" s="146"/>
    </row>
    <row r="17" spans="1:17" ht="20.25" thickBot="1" thickTop="1">
      <c r="A17" s="41">
        <v>10</v>
      </c>
      <c r="B17" s="246" t="s">
        <v>29</v>
      </c>
      <c r="C17" s="244"/>
      <c r="D17" s="125" t="s">
        <v>27</v>
      </c>
      <c r="E17" s="67">
        <v>29599</v>
      </c>
      <c r="F17" s="146"/>
      <c r="G17" s="146"/>
      <c r="H17" s="146"/>
      <c r="I17" s="146"/>
      <c r="J17" s="148" t="s">
        <v>235</v>
      </c>
      <c r="K17" s="146"/>
      <c r="L17" s="146"/>
      <c r="M17" s="146"/>
      <c r="N17" s="146"/>
      <c r="O17" s="146"/>
      <c r="P17" s="146"/>
      <c r="Q17" s="146"/>
    </row>
    <row r="18" spans="1:17" ht="17.25" thickBot="1" thickTop="1">
      <c r="A18" s="41">
        <v>11</v>
      </c>
      <c r="B18" s="246" t="s">
        <v>88</v>
      </c>
      <c r="C18" s="244"/>
      <c r="D18" s="124" t="s">
        <v>27</v>
      </c>
      <c r="E18" s="40" t="s">
        <v>89</v>
      </c>
      <c r="F18" s="146"/>
      <c r="G18" s="146"/>
      <c r="H18" s="146"/>
      <c r="I18" s="146"/>
      <c r="J18" s="146"/>
      <c r="K18" s="146"/>
      <c r="L18" s="146"/>
      <c r="M18" s="146"/>
      <c r="N18" s="146"/>
      <c r="O18" s="146"/>
      <c r="P18" s="146"/>
      <c r="Q18" s="146"/>
    </row>
    <row r="19" spans="1:5" ht="17.25" thickBot="1" thickTop="1">
      <c r="A19" s="41">
        <v>12</v>
      </c>
      <c r="B19" s="246" t="s">
        <v>90</v>
      </c>
      <c r="C19" s="244"/>
      <c r="D19" s="125" t="s">
        <v>27</v>
      </c>
      <c r="E19" s="45">
        <v>100000</v>
      </c>
    </row>
    <row r="20" spans="1:8" ht="20.25" thickBot="1" thickTop="1">
      <c r="A20" s="41">
        <v>13</v>
      </c>
      <c r="B20" s="246" t="s">
        <v>91</v>
      </c>
      <c r="C20" s="244"/>
      <c r="D20" s="124" t="s">
        <v>27</v>
      </c>
      <c r="E20" s="68" t="s">
        <v>448</v>
      </c>
      <c r="F20" s="155">
        <f>IF(E24="NON REFUNDABLE",15,14)</f>
        <v>15</v>
      </c>
      <c r="G20" s="156" t="s">
        <v>114</v>
      </c>
      <c r="H20" s="69"/>
    </row>
    <row r="21" spans="1:5" ht="24.75" thickBot="1" thickTop="1">
      <c r="A21" s="41">
        <v>14</v>
      </c>
      <c r="B21" s="244" t="s">
        <v>92</v>
      </c>
      <c r="C21" s="250"/>
      <c r="D21" s="125" t="s">
        <v>27</v>
      </c>
      <c r="E21" s="149" t="s">
        <v>223</v>
      </c>
    </row>
    <row r="22" spans="1:5" ht="17.25" thickBot="1" thickTop="1">
      <c r="A22" s="41">
        <v>15</v>
      </c>
      <c r="B22" s="246" t="s">
        <v>93</v>
      </c>
      <c r="C22" s="244"/>
      <c r="D22" s="125" t="s">
        <v>27</v>
      </c>
      <c r="E22" s="46" t="s">
        <v>94</v>
      </c>
    </row>
    <row r="23" spans="1:5" ht="17.25" thickBot="1" thickTop="1">
      <c r="A23" s="41">
        <v>16</v>
      </c>
      <c r="B23" s="246" t="s">
        <v>95</v>
      </c>
      <c r="C23" s="244"/>
      <c r="D23" s="125" t="s">
        <v>27</v>
      </c>
      <c r="E23" s="40" t="s">
        <v>440</v>
      </c>
    </row>
    <row r="24" spans="1:9" ht="17.25" thickBot="1" thickTop="1">
      <c r="A24" s="41">
        <v>17</v>
      </c>
      <c r="B24" s="47" t="s">
        <v>96</v>
      </c>
      <c r="C24" s="48"/>
      <c r="D24" s="125" t="s">
        <v>27</v>
      </c>
      <c r="E24" s="49" t="s">
        <v>97</v>
      </c>
      <c r="F24" s="247" t="str">
        <f>IF(E24="REFUNDABLE","PART FINAL","TEMPARORY ADVANCE")</f>
        <v>TEMPARORY ADVANCE</v>
      </c>
      <c r="G24" s="248"/>
      <c r="H24" s="248"/>
      <c r="I24" s="248"/>
    </row>
    <row r="25" spans="1:5" ht="17.25" thickBot="1" thickTop="1">
      <c r="A25" s="50">
        <v>18</v>
      </c>
      <c r="B25" s="253" t="s">
        <v>236</v>
      </c>
      <c r="C25" s="255"/>
      <c r="D25" s="128"/>
      <c r="E25" s="51">
        <v>20</v>
      </c>
    </row>
    <row r="26" spans="1:5" ht="17.25" thickBot="1" thickTop="1">
      <c r="A26" s="52">
        <v>19</v>
      </c>
      <c r="B26" s="256" t="s">
        <v>98</v>
      </c>
      <c r="C26" s="257"/>
      <c r="D26" s="125" t="s">
        <v>27</v>
      </c>
      <c r="E26" s="45" t="s">
        <v>444</v>
      </c>
    </row>
    <row r="27" spans="1:5" ht="17.25" thickBot="1" thickTop="1">
      <c r="A27" s="52">
        <v>20</v>
      </c>
      <c r="B27" s="258" t="s">
        <v>99</v>
      </c>
      <c r="C27" s="259"/>
      <c r="D27" s="129" t="s">
        <v>27</v>
      </c>
      <c r="E27" s="53" t="s">
        <v>444</v>
      </c>
    </row>
    <row r="28" spans="1:5" ht="17.25" thickBot="1" thickTop="1">
      <c r="A28" s="52">
        <v>21</v>
      </c>
      <c r="B28" s="244" t="s">
        <v>100</v>
      </c>
      <c r="C28" s="245"/>
      <c r="D28" s="129"/>
      <c r="E28" s="53" t="s">
        <v>445</v>
      </c>
    </row>
    <row r="29" spans="1:5" ht="17.25" thickBot="1" thickTop="1">
      <c r="A29" s="52">
        <v>22</v>
      </c>
      <c r="B29" s="246" t="s">
        <v>101</v>
      </c>
      <c r="C29" s="244"/>
      <c r="D29" s="130" t="s">
        <v>27</v>
      </c>
      <c r="E29" s="54" t="str">
        <f>E28</f>
        <v>ZP HIGH SCHOOL</v>
      </c>
    </row>
    <row r="30" spans="1:5" ht="6" customHeight="1" thickBot="1" thickTop="1">
      <c r="A30" s="52">
        <v>22</v>
      </c>
      <c r="B30" s="246"/>
      <c r="C30" s="244"/>
      <c r="D30" s="130" t="s">
        <v>27</v>
      </c>
      <c r="E30" s="55"/>
    </row>
    <row r="31" spans="1:5" ht="17.25" thickBot="1" thickTop="1">
      <c r="A31" s="52">
        <v>23</v>
      </c>
      <c r="B31" s="246" t="s">
        <v>102</v>
      </c>
      <c r="C31" s="249"/>
      <c r="D31" s="131" t="s">
        <v>27</v>
      </c>
      <c r="E31" s="44" t="s">
        <v>446</v>
      </c>
    </row>
    <row r="32" spans="1:5" ht="17.25" thickBot="1" thickTop="1">
      <c r="A32" s="52">
        <v>24</v>
      </c>
      <c r="B32" s="246" t="s">
        <v>103</v>
      </c>
      <c r="C32" s="249"/>
      <c r="D32" s="132" t="s">
        <v>27</v>
      </c>
      <c r="E32" s="45" t="str">
        <f>E10</f>
        <v>ZPHS GANAPAVARAM</v>
      </c>
    </row>
    <row r="33" spans="1:5" ht="17.25" thickBot="1" thickTop="1">
      <c r="A33" s="52">
        <v>25</v>
      </c>
      <c r="B33" s="246" t="s">
        <v>81</v>
      </c>
      <c r="C33" s="249"/>
      <c r="D33" s="123" t="s">
        <v>27</v>
      </c>
      <c r="E33" s="56" t="s">
        <v>437</v>
      </c>
    </row>
    <row r="34" spans="1:13" ht="16.5" customHeight="1" thickBot="1" thickTop="1">
      <c r="A34" s="152">
        <v>26</v>
      </c>
      <c r="B34" s="251" t="s">
        <v>119</v>
      </c>
      <c r="C34" s="252"/>
      <c r="D34" s="153" t="s">
        <v>27</v>
      </c>
      <c r="E34" s="154" t="s">
        <v>120</v>
      </c>
      <c r="M34" t="s">
        <v>97</v>
      </c>
    </row>
    <row r="35" spans="1:13" ht="50.25" customHeight="1" thickBot="1" thickTop="1">
      <c r="A35" s="57">
        <v>27</v>
      </c>
      <c r="B35" s="58" t="s">
        <v>104</v>
      </c>
      <c r="C35" s="59" t="s">
        <v>79</v>
      </c>
      <c r="D35" s="125" t="s">
        <v>27</v>
      </c>
      <c r="E35" s="45" t="s">
        <v>423</v>
      </c>
      <c r="M35" t="s">
        <v>120</v>
      </c>
    </row>
    <row r="36" spans="1:5" ht="17.25" thickBot="1" thickTop="1">
      <c r="A36" s="52">
        <v>28</v>
      </c>
      <c r="B36" s="253" t="s">
        <v>105</v>
      </c>
      <c r="C36" s="254"/>
      <c r="D36" s="125" t="s">
        <v>27</v>
      </c>
      <c r="E36" s="60">
        <f ca="1">TODAY()</f>
        <v>41987</v>
      </c>
    </row>
    <row r="37" spans="1:5" ht="27.75" thickBot="1" thickTop="1">
      <c r="A37" s="52">
        <v>29</v>
      </c>
      <c r="B37" s="253" t="s">
        <v>106</v>
      </c>
      <c r="C37" s="254"/>
      <c r="D37" s="133" t="s">
        <v>27</v>
      </c>
      <c r="E37" s="62">
        <v>8121813161</v>
      </c>
    </row>
    <row r="38" spans="1:5" ht="27.75" thickBot="1" thickTop="1">
      <c r="A38" s="57">
        <v>30</v>
      </c>
      <c r="B38" s="253" t="s">
        <v>107</v>
      </c>
      <c r="C38" s="254"/>
      <c r="D38" s="133" t="s">
        <v>27</v>
      </c>
      <c r="E38" s="63">
        <v>50000</v>
      </c>
    </row>
    <row r="39" spans="1:5" ht="27.75" thickBot="1" thickTop="1">
      <c r="A39" s="57">
        <v>31</v>
      </c>
      <c r="B39" s="253" t="s">
        <v>112</v>
      </c>
      <c r="C39" s="254"/>
      <c r="D39" s="133"/>
      <c r="E39" s="65" t="s">
        <v>110</v>
      </c>
    </row>
    <row r="40" spans="1:15" ht="27.75" thickBot="1" thickTop="1">
      <c r="A40" s="57">
        <v>32</v>
      </c>
      <c r="B40" s="253" t="s">
        <v>113</v>
      </c>
      <c r="C40" s="254"/>
      <c r="D40" s="133"/>
      <c r="E40" s="66">
        <v>41498</v>
      </c>
      <c r="K40">
        <f>DAY(E40)</f>
        <v>12</v>
      </c>
      <c r="N40">
        <f>MONTH(E40)</f>
        <v>8</v>
      </c>
      <c r="O40">
        <f>YEAR(E40)</f>
        <v>2013</v>
      </c>
    </row>
    <row r="41" spans="1:5" ht="27.75" thickBot="1" thickTop="1">
      <c r="A41" s="57">
        <v>33</v>
      </c>
      <c r="B41" s="253" t="s">
        <v>115</v>
      </c>
      <c r="C41" s="254"/>
      <c r="D41" s="133"/>
      <c r="E41" s="65" t="s">
        <v>116</v>
      </c>
    </row>
    <row r="42" spans="1:5" ht="35.25" customHeight="1" thickBot="1" thickTop="1">
      <c r="A42" s="57">
        <v>34</v>
      </c>
      <c r="B42" s="257" t="s">
        <v>117</v>
      </c>
      <c r="C42" s="260"/>
      <c r="D42" s="133"/>
      <c r="E42" s="66">
        <v>41618</v>
      </c>
    </row>
    <row r="43" spans="1:5" ht="27.75" thickBot="1" thickTop="1">
      <c r="A43" s="57">
        <v>35</v>
      </c>
      <c r="B43" s="253" t="s">
        <v>414</v>
      </c>
      <c r="C43" s="254"/>
      <c r="D43" s="61"/>
      <c r="E43" s="65" t="s">
        <v>415</v>
      </c>
    </row>
    <row r="44" spans="1:5" ht="27.75" thickBot="1" thickTop="1">
      <c r="A44" s="57"/>
      <c r="B44" s="253"/>
      <c r="C44" s="254"/>
      <c r="D44" s="61"/>
      <c r="E44" s="66"/>
    </row>
    <row r="45" spans="1:5" ht="27.75" thickBot="1" thickTop="1">
      <c r="A45" s="57"/>
      <c r="B45" s="253"/>
      <c r="C45" s="254"/>
      <c r="D45" s="61"/>
      <c r="E45" s="65"/>
    </row>
    <row r="46" spans="1:5" ht="27.75" thickBot="1" thickTop="1">
      <c r="A46" s="57"/>
      <c r="B46" s="253"/>
      <c r="C46" s="254"/>
      <c r="D46" s="61"/>
      <c r="E46" s="65"/>
    </row>
    <row r="47" spans="1:5" ht="27.75" thickBot="1" thickTop="1">
      <c r="A47" s="57"/>
      <c r="B47" s="253"/>
      <c r="C47" s="254"/>
      <c r="D47" s="61"/>
      <c r="E47" s="65"/>
    </row>
    <row r="48" spans="1:5" ht="27.75" thickBot="1" thickTop="1">
      <c r="A48" s="57"/>
      <c r="B48" s="253"/>
      <c r="C48" s="254"/>
      <c r="D48" s="61"/>
      <c r="E48" s="65"/>
    </row>
    <row r="49" spans="1:5" ht="27.75" thickBot="1" thickTop="1">
      <c r="A49" s="57"/>
      <c r="B49" s="253"/>
      <c r="C49" s="254"/>
      <c r="D49" s="61"/>
      <c r="E49" s="65"/>
    </row>
    <row r="50" spans="1:5" ht="27.75" thickBot="1" thickTop="1">
      <c r="A50" s="57"/>
      <c r="B50" s="253"/>
      <c r="C50" s="254"/>
      <c r="D50" s="61"/>
      <c r="E50" s="65"/>
    </row>
    <row r="51" spans="1:5" ht="27.75" thickBot="1" thickTop="1">
      <c r="A51" s="57"/>
      <c r="B51" s="253"/>
      <c r="C51" s="254"/>
      <c r="D51" s="61"/>
      <c r="E51" s="65"/>
    </row>
    <row r="52" spans="1:5" ht="27.75" thickBot="1" thickTop="1">
      <c r="A52" s="57"/>
      <c r="B52" s="253"/>
      <c r="C52" s="254"/>
      <c r="D52" s="61"/>
      <c r="E52" s="65"/>
    </row>
    <row r="53" spans="1:5" ht="39.75" customHeight="1" thickBot="1" thickTop="1">
      <c r="A53" s="57"/>
      <c r="B53" s="253"/>
      <c r="C53" s="254"/>
      <c r="D53" s="61"/>
      <c r="E53" s="65"/>
    </row>
    <row r="54" ht="15.75" thickTop="1"/>
  </sheetData>
  <sheetProtection password="FE27" sheet="1" objects="1" scenarios="1" selectLockedCells="1"/>
  <mergeCells count="45">
    <mergeCell ref="B53:C53"/>
    <mergeCell ref="B44:C44"/>
    <mergeCell ref="B45:C45"/>
    <mergeCell ref="B46:C46"/>
    <mergeCell ref="B47:C47"/>
    <mergeCell ref="B48:C48"/>
    <mergeCell ref="B43:C43"/>
    <mergeCell ref="B38:C38"/>
    <mergeCell ref="B49:C49"/>
    <mergeCell ref="B50:C50"/>
    <mergeCell ref="B51:C51"/>
    <mergeCell ref="B52:C52"/>
    <mergeCell ref="B39:C39"/>
    <mergeCell ref="B40:C40"/>
    <mergeCell ref="B41:C41"/>
    <mergeCell ref="B42:C42"/>
    <mergeCell ref="B32:C32"/>
    <mergeCell ref="B33:C33"/>
    <mergeCell ref="B34:C34"/>
    <mergeCell ref="B36:C36"/>
    <mergeCell ref="B37:C37"/>
    <mergeCell ref="B25:C25"/>
    <mergeCell ref="B26:C26"/>
    <mergeCell ref="B27:C27"/>
    <mergeCell ref="B28:C28"/>
    <mergeCell ref="B29:C29"/>
    <mergeCell ref="B30:C30"/>
    <mergeCell ref="B31:C31"/>
    <mergeCell ref="B20:C20"/>
    <mergeCell ref="B21:C21"/>
    <mergeCell ref="B22:C22"/>
    <mergeCell ref="B23:C23"/>
    <mergeCell ref="F24:I24"/>
    <mergeCell ref="B13:C13"/>
    <mergeCell ref="B14:C14"/>
    <mergeCell ref="B15:C15"/>
    <mergeCell ref="B16:C16"/>
    <mergeCell ref="B17:C17"/>
    <mergeCell ref="A5:E5"/>
    <mergeCell ref="B9:C9"/>
    <mergeCell ref="B10:C10"/>
    <mergeCell ref="B11:C11"/>
    <mergeCell ref="B12:C12"/>
    <mergeCell ref="B19:C19"/>
    <mergeCell ref="B18:C18"/>
  </mergeCells>
  <dataValidations count="2">
    <dataValidation type="list" allowBlank="1" showInputMessage="1" showErrorMessage="1" sqref="C35 C7">
      <formula1>$L$10:$L$12</formula1>
    </dataValidation>
    <dataValidation type="list" allowBlank="1" showInputMessage="1" showErrorMessage="1" sqref="E24 E34">
      <formula1>$M$34:$M$35</formula1>
    </dataValidation>
  </dataValidations>
  <hyperlinks>
    <hyperlink ref="J17" r:id="rId1" display="nagarajuprtu@gmail.com"/>
  </hyperlinks>
  <printOptions/>
  <pageMargins left="0.7" right="0.7" top="0.53" bottom="0.75" header="0.3" footer="0.3"/>
  <pageSetup horizontalDpi="600" verticalDpi="600" orientation="portrait" paperSize="9" scale="64" r:id="rId5"/>
  <drawing r:id="rId4"/>
  <legacyDrawing r:id="rId3"/>
</worksheet>
</file>

<file path=xl/worksheets/sheet10.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25">
      <selection activeCell="Q56" sqref="Q56"/>
    </sheetView>
  </sheetViews>
  <sheetFormatPr defaultColWidth="9.140625" defaultRowHeight="1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136" zoomScaleNormal="136" zoomScalePageLayoutView="0" workbookViewId="0" topLeftCell="A49">
      <selection activeCell="L46" sqref="L46"/>
    </sheetView>
  </sheetViews>
  <sheetFormatPr defaultColWidth="9.14062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I1"/>
    </sheetView>
  </sheetViews>
  <sheetFormatPr defaultColWidth="9.140625" defaultRowHeight="15"/>
  <cols>
    <col min="1" max="1" width="11.28125" style="0" customWidth="1"/>
  </cols>
  <sheetData>
    <row r="1" spans="1:9" ht="26.25">
      <c r="A1" s="386" t="s">
        <v>424</v>
      </c>
      <c r="B1" s="386"/>
      <c r="C1" s="386"/>
      <c r="D1" s="386"/>
      <c r="E1" s="386"/>
      <c r="F1" s="386"/>
      <c r="G1" s="386"/>
      <c r="H1" s="386"/>
      <c r="I1" s="386"/>
    </row>
    <row r="2" ht="15">
      <c r="A2" t="s">
        <v>425</v>
      </c>
    </row>
    <row r="3" ht="15">
      <c r="F3" s="235" t="str">
        <f>CONCATENATE(DATA!C7," ",DATA!E7)</f>
        <v>Sri K.SRINIVASULU,(Treasury ID 0619329)</v>
      </c>
    </row>
    <row r="4" ht="15">
      <c r="F4" s="235" t="str">
        <f>DATA!E10</f>
        <v>ZPHS GANAPAVARAM</v>
      </c>
    </row>
    <row r="5" ht="15">
      <c r="F5" s="235" t="str">
        <f>CONCATENATE(DATA!E11," ","(M)")</f>
        <v>NADENDLA (M)</v>
      </c>
    </row>
    <row r="6" ht="15">
      <c r="A6" t="s">
        <v>430</v>
      </c>
    </row>
    <row r="7" spans="1:6" ht="15">
      <c r="A7" t="s">
        <v>431</v>
      </c>
      <c r="F7" t="s">
        <v>432</v>
      </c>
    </row>
    <row r="8" ht="15.75" thickBot="1">
      <c r="F8" t="str">
        <f>DATA!E16</f>
        <v>S.B.I CHILAKALURIPET,01195</v>
      </c>
    </row>
    <row r="9" spans="1:10" ht="27" thickBot="1">
      <c r="A9" t="s">
        <v>228</v>
      </c>
      <c r="F9" s="389" t="str">
        <f>CONCATENATE(" A/C NO"," ",DATA!E15)</f>
        <v> A/C NO 10535126396</v>
      </c>
      <c r="G9" s="390"/>
      <c r="H9" s="390"/>
      <c r="I9" s="390"/>
      <c r="J9" s="391"/>
    </row>
    <row r="10" spans="1:10" ht="26.25">
      <c r="A10" t="s">
        <v>441</v>
      </c>
      <c r="F10" s="236"/>
      <c r="G10" s="236"/>
      <c r="H10" s="236"/>
      <c r="I10" s="236"/>
      <c r="J10" s="236"/>
    </row>
    <row r="11" spans="1:10" ht="26.25">
      <c r="A11" t="s">
        <v>442</v>
      </c>
      <c r="F11" s="236"/>
      <c r="G11" s="236"/>
      <c r="H11" s="236"/>
      <c r="I11" s="236"/>
      <c r="J11" s="236"/>
    </row>
    <row r="12" spans="1:10" ht="26.25">
      <c r="A12" t="str">
        <f>CONCATENATE("Zilla Parishad"," ",",",DATA!E23)</f>
        <v>Zilla Parishad ,PRAKASAM</v>
      </c>
      <c r="F12" s="236"/>
      <c r="G12" s="236"/>
      <c r="H12" s="236"/>
      <c r="I12" s="236"/>
      <c r="J12" s="236"/>
    </row>
    <row r="13" spans="6:10" ht="27" thickBot="1">
      <c r="F13" s="236"/>
      <c r="G13" s="236"/>
      <c r="H13" s="236"/>
      <c r="I13" s="236"/>
      <c r="J13" s="236"/>
    </row>
    <row r="14" spans="1:6" ht="29.25" thickBot="1">
      <c r="A14" t="s">
        <v>434</v>
      </c>
      <c r="B14" s="387">
        <f>DATA!E17</f>
        <v>29599</v>
      </c>
      <c r="C14" s="388"/>
      <c r="F14" s="234"/>
    </row>
    <row r="15" ht="34.5" customHeight="1">
      <c r="A15" t="s">
        <v>438</v>
      </c>
    </row>
    <row r="16" ht="33" customHeight="1">
      <c r="A16" t="s">
        <v>439</v>
      </c>
    </row>
    <row r="17" ht="15">
      <c r="F17" t="s">
        <v>427</v>
      </c>
    </row>
    <row r="18" ht="15">
      <c r="F18" t="s">
        <v>428</v>
      </c>
    </row>
    <row r="19" ht="33.75" customHeight="1">
      <c r="H19" s="233" t="s">
        <v>429</v>
      </c>
    </row>
    <row r="20" ht="15">
      <c r="H20" s="233" t="str">
        <f>CONCATENATE("ZILLA PARISHAD"," ",DATA!E23)</f>
        <v>ZILLA PARISHAD PRAKASAM</v>
      </c>
    </row>
    <row r="21" ht="15">
      <c r="B21" t="str">
        <f>DATA!E34</f>
        <v>REFUNDABLE</v>
      </c>
    </row>
    <row r="22" ht="15">
      <c r="A22" t="s">
        <v>426</v>
      </c>
    </row>
    <row r="23" ht="34.5" customHeight="1">
      <c r="B23" s="237" t="s">
        <v>443</v>
      </c>
    </row>
    <row r="24" ht="15">
      <c r="B24" s="233" t="str">
        <f>RL!G15</f>
        <v>HEAD MASTER</v>
      </c>
    </row>
    <row r="25" ht="15">
      <c r="B25" s="233" t="str">
        <f>RL!G16</f>
        <v>ZP HIGH SCHOOL</v>
      </c>
    </row>
    <row r="26" ht="15">
      <c r="B26" s="233" t="str">
        <f>RL!G17</f>
        <v>GANAPAVARAM</v>
      </c>
    </row>
  </sheetData>
  <sheetProtection/>
  <mergeCells count="3">
    <mergeCell ref="A1:I1"/>
    <mergeCell ref="B14:C14"/>
    <mergeCell ref="F9:J9"/>
  </mergeCells>
  <printOptions/>
  <pageMargins left="0.76" right="0.7" top="0.75" bottom="0.75" header="0.3" footer="0.3"/>
  <pageSetup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tabColor rgb="FF7030A0"/>
  </sheetPr>
  <dimension ref="A1:BO39"/>
  <sheetViews>
    <sheetView showGridLines="0" zoomScalePageLayoutView="0" workbookViewId="0" topLeftCell="A1">
      <selection activeCell="A28" sqref="A28:J28"/>
    </sheetView>
  </sheetViews>
  <sheetFormatPr defaultColWidth="9.140625" defaultRowHeight="15"/>
  <cols>
    <col min="7" max="7" width="10.7109375" style="0" bestFit="1" customWidth="1"/>
    <col min="10" max="13" width="1.57421875" style="0" customWidth="1"/>
    <col min="16" max="18" width="9.140625" style="0" customWidth="1"/>
    <col min="31" max="32" width="9.140625" style="0" customWidth="1"/>
    <col min="50" max="59" width="0" style="0" hidden="1" customWidth="1"/>
    <col min="61" max="67" width="0" style="0" hidden="1" customWidth="1"/>
  </cols>
  <sheetData>
    <row r="1" spans="1:11" ht="15.75">
      <c r="A1" s="267" t="str">
        <f>CONCATENATE(DATA!E29,","," ",DATA!E31)</f>
        <v>ZP HIGH SCHOOL, GANAPAVARAM</v>
      </c>
      <c r="B1" s="267"/>
      <c r="C1" s="267"/>
      <c r="D1" s="267"/>
      <c r="E1" s="267"/>
      <c r="F1" s="267"/>
      <c r="G1" s="267"/>
      <c r="H1" s="267"/>
      <c r="I1" s="267"/>
      <c r="J1" s="267"/>
      <c r="K1" s="267"/>
    </row>
    <row r="2" spans="1:11" ht="15.75">
      <c r="A2" s="268" t="str">
        <f>CONCATENATE("Proceedings of the the"," ",DATA!E27)</f>
        <v>Proceedings of the the HEAD MASTER</v>
      </c>
      <c r="B2" s="268"/>
      <c r="C2" s="268"/>
      <c r="D2" s="268"/>
      <c r="E2" s="268"/>
      <c r="F2" s="268"/>
      <c r="G2" s="268"/>
      <c r="H2" s="268"/>
      <c r="I2" s="268"/>
      <c r="J2" s="268"/>
      <c r="K2" s="268"/>
    </row>
    <row r="3" spans="1:11" ht="15.75">
      <c r="A3" s="267" t="str">
        <f>CONCATENATE("Present"," ",DATA!C35," ",DATA!E35)</f>
        <v>Present Sri B.SATYAM,B.Sc.,B.Ed.</v>
      </c>
      <c r="B3" s="267"/>
      <c r="C3" s="267"/>
      <c r="D3" s="267"/>
      <c r="E3" s="267"/>
      <c r="F3" s="267"/>
      <c r="G3" s="267"/>
      <c r="H3" s="267"/>
      <c r="I3" s="267"/>
      <c r="J3" s="267"/>
      <c r="K3" s="267"/>
    </row>
    <row r="4" spans="1:9" ht="15">
      <c r="A4" s="118" t="str">
        <f>CONCATENATE("R.C.No"," ",":"," ",DATA!E39)</f>
        <v>R.C.No : 12/2013</v>
      </c>
      <c r="G4" s="121" t="s">
        <v>111</v>
      </c>
      <c r="H4" s="265">
        <f>DATA!E40</f>
        <v>41498</v>
      </c>
      <c r="I4" s="265"/>
    </row>
    <row r="6" spans="2:67" ht="15" customHeight="1">
      <c r="B6" s="27" t="s">
        <v>50</v>
      </c>
      <c r="C6" s="262" t="str">
        <f>CONCATENATE("School Education-ZPPF-Sanction of Part-final withdrawal from  Z.P. General Provident FundAccountNo","  ",DATA!E17," "," to"," ",DATA!C7," ",DATA!E7," ","working as"," ",DATA!E9," ","in "," ",DATA!E10," ","Orders -Issued")</f>
        <v>School Education-ZPPF-Sanction of Part-final withdrawal from  Z.P. General Provident FundAccountNo  29599  to Sri K.SRINIVASULU,(Treasury ID 0619329) working as PET in  ZPHS GANAPAVARAM Orders -Issued</v>
      </c>
      <c r="D6" s="262"/>
      <c r="E6" s="262"/>
      <c r="F6" s="262"/>
      <c r="G6" s="262"/>
      <c r="H6" s="262"/>
      <c r="I6" s="262"/>
      <c r="J6" s="262"/>
      <c r="K6" s="262"/>
      <c r="BI6" s="263" t="s">
        <v>51</v>
      </c>
      <c r="BJ6" s="263"/>
      <c r="BK6" s="263"/>
      <c r="BL6" s="263"/>
      <c r="BM6" s="263"/>
      <c r="BN6" s="263"/>
      <c r="BO6" s="263"/>
    </row>
    <row r="7" spans="3:67" ht="44.25" customHeight="1">
      <c r="C7" s="262"/>
      <c r="D7" s="262"/>
      <c r="E7" s="262"/>
      <c r="F7" s="262"/>
      <c r="G7" s="262"/>
      <c r="H7" s="262"/>
      <c r="I7" s="262"/>
      <c r="J7" s="262"/>
      <c r="K7" s="262"/>
      <c r="BI7" s="263"/>
      <c r="BJ7" s="263"/>
      <c r="BK7" s="263"/>
      <c r="BL7" s="263"/>
      <c r="BM7" s="263"/>
      <c r="BN7" s="263"/>
      <c r="BO7" s="263"/>
    </row>
    <row r="9" spans="2:3" ht="15.75">
      <c r="B9" s="27" t="s">
        <v>52</v>
      </c>
      <c r="C9" s="119" t="s">
        <v>53</v>
      </c>
    </row>
    <row r="10" ht="15.75">
      <c r="C10" s="120" t="s">
        <v>417</v>
      </c>
    </row>
    <row r="11" ht="15.75" hidden="1">
      <c r="C11" s="120" t="s">
        <v>419</v>
      </c>
    </row>
    <row r="12" ht="15.75">
      <c r="C12" s="120" t="s">
        <v>418</v>
      </c>
    </row>
    <row r="13" ht="15.75">
      <c r="C13" s="119" t="str">
        <f>CONCATENATE("4.Z.P.P.F. slip upto Financial Year"," ",DATA!E41)</f>
        <v>4.Z.P.P.F. slip upto Financial Year 2013-2014</v>
      </c>
    </row>
    <row r="14" spans="3:58" ht="15">
      <c r="C14" s="122" t="s">
        <v>118</v>
      </c>
      <c r="G14" s="70">
        <f>DATA!E42</f>
        <v>41618</v>
      </c>
      <c r="AX14" s="264" t="s">
        <v>59</v>
      </c>
      <c r="AY14" s="264"/>
      <c r="AZ14" s="264"/>
      <c r="BA14" s="264"/>
      <c r="BB14" s="264"/>
      <c r="BC14" s="264"/>
      <c r="BD14" s="264"/>
      <c r="BE14" s="264"/>
      <c r="BF14" s="264"/>
    </row>
    <row r="15" spans="1:58" ht="15">
      <c r="A15" t="s">
        <v>58</v>
      </c>
      <c r="AX15" s="264"/>
      <c r="AY15" s="264"/>
      <c r="AZ15" s="264"/>
      <c r="BA15" s="264"/>
      <c r="BB15" s="264"/>
      <c r="BC15" s="264"/>
      <c r="BD15" s="264"/>
      <c r="BE15" s="264"/>
      <c r="BF15" s="264"/>
    </row>
    <row r="16" spans="1:58" ht="15" customHeight="1">
      <c r="A16" s="262" t="str">
        <f>CONCATENATE(AE27," ",AE26)</f>
        <v>       Under Rule 15  c of A.P G.P.F  rules sanction is hereby accorded for drawal of Rs 50000 Rupees (Fifty Thousand rupees only)  to Sri K.SRINIVASULU,(Treasury ID 0619329) working as PET in ZPHS GANAPAVARAM , NADENDLA (Mandal).Z.P.G.P.F. A/cNo 29599 to meet the expenditure in connection with medical expences</v>
      </c>
      <c r="B16" s="262"/>
      <c r="C16" s="262"/>
      <c r="D16" s="262"/>
      <c r="E16" s="262"/>
      <c r="F16" s="262"/>
      <c r="G16" s="262"/>
      <c r="H16" s="262"/>
      <c r="I16" s="262"/>
      <c r="J16" s="262"/>
      <c r="K16" s="262"/>
      <c r="AX16" s="264"/>
      <c r="AY16" s="264"/>
      <c r="AZ16" s="264"/>
      <c r="BA16" s="264"/>
      <c r="BB16" s="264"/>
      <c r="BC16" s="264"/>
      <c r="BD16" s="264"/>
      <c r="BE16" s="264"/>
      <c r="BF16" s="264"/>
    </row>
    <row r="17" spans="1:58" ht="15">
      <c r="A17" s="262"/>
      <c r="B17" s="262"/>
      <c r="C17" s="262"/>
      <c r="D17" s="262"/>
      <c r="E17" s="262"/>
      <c r="F17" s="262"/>
      <c r="G17" s="262"/>
      <c r="H17" s="262"/>
      <c r="I17" s="262"/>
      <c r="J17" s="262"/>
      <c r="K17" s="262"/>
      <c r="AX17" s="264"/>
      <c r="AY17" s="264"/>
      <c r="AZ17" s="264"/>
      <c r="BA17" s="264"/>
      <c r="BB17" s="264"/>
      <c r="BC17" s="264"/>
      <c r="BD17" s="264"/>
      <c r="BE17" s="264"/>
      <c r="BF17" s="264"/>
    </row>
    <row r="18" spans="1:58" ht="15">
      <c r="A18" s="262"/>
      <c r="B18" s="262"/>
      <c r="C18" s="262"/>
      <c r="D18" s="262"/>
      <c r="E18" s="262"/>
      <c r="F18" s="262"/>
      <c r="G18" s="262"/>
      <c r="H18" s="262"/>
      <c r="I18" s="262"/>
      <c r="J18" s="262"/>
      <c r="K18" s="262"/>
      <c r="AX18" s="264"/>
      <c r="AY18" s="264"/>
      <c r="AZ18" s="264"/>
      <c r="BA18" s="264"/>
      <c r="BB18" s="264"/>
      <c r="BC18" s="264"/>
      <c r="BD18" s="264"/>
      <c r="BE18" s="264"/>
      <c r="BF18" s="264"/>
    </row>
    <row r="19" spans="1:58" ht="15.75" customHeight="1">
      <c r="A19" s="262"/>
      <c r="B19" s="262"/>
      <c r="C19" s="262"/>
      <c r="D19" s="262"/>
      <c r="E19" s="262"/>
      <c r="F19" s="262"/>
      <c r="G19" s="262"/>
      <c r="H19" s="262"/>
      <c r="I19" s="262"/>
      <c r="J19" s="262"/>
      <c r="K19" s="262"/>
      <c r="AX19" s="264"/>
      <c r="AY19" s="264"/>
      <c r="AZ19" s="264"/>
      <c r="BA19" s="264"/>
      <c r="BB19" s="264"/>
      <c r="BC19" s="264"/>
      <c r="BD19" s="264"/>
      <c r="BE19" s="264"/>
      <c r="BF19" s="264"/>
    </row>
    <row r="20" spans="1:11" ht="3" customHeight="1">
      <c r="A20" s="262"/>
      <c r="B20" s="262"/>
      <c r="C20" s="262"/>
      <c r="D20" s="262"/>
      <c r="E20" s="262"/>
      <c r="F20" s="262"/>
      <c r="G20" s="262"/>
      <c r="H20" s="262"/>
      <c r="I20" s="262"/>
      <c r="J20" s="262"/>
      <c r="K20" s="262"/>
    </row>
    <row r="21" spans="1:11" ht="9" customHeight="1">
      <c r="A21" s="262"/>
      <c r="B21" s="262"/>
      <c r="C21" s="262"/>
      <c r="D21" s="262"/>
      <c r="E21" s="262"/>
      <c r="F21" s="262"/>
      <c r="G21" s="262"/>
      <c r="H21" s="262"/>
      <c r="I21" s="262"/>
      <c r="J21" s="262"/>
      <c r="K21" s="262"/>
    </row>
    <row r="22" spans="1:11" ht="3" customHeight="1">
      <c r="A22" s="262"/>
      <c r="B22" s="262"/>
      <c r="C22" s="262"/>
      <c r="D22" s="262"/>
      <c r="E22" s="262"/>
      <c r="F22" s="262"/>
      <c r="G22" s="262"/>
      <c r="H22" s="262"/>
      <c r="I22" s="262"/>
      <c r="J22" s="262"/>
      <c r="K22" s="262"/>
    </row>
    <row r="23" spans="1:11" ht="3" customHeight="1">
      <c r="A23" s="262" t="s">
        <v>420</v>
      </c>
      <c r="B23" s="262"/>
      <c r="C23" s="262"/>
      <c r="D23" s="262"/>
      <c r="E23" s="262"/>
      <c r="F23" s="262"/>
      <c r="G23" s="262"/>
      <c r="H23" s="262"/>
      <c r="I23" s="262"/>
      <c r="J23" s="262"/>
      <c r="K23" s="262"/>
    </row>
    <row r="24" spans="1:11" ht="26.25" customHeight="1">
      <c r="A24" s="262"/>
      <c r="B24" s="262"/>
      <c r="C24" s="262"/>
      <c r="D24" s="262"/>
      <c r="E24" s="262"/>
      <c r="F24" s="262"/>
      <c r="G24" s="262"/>
      <c r="H24" s="262"/>
      <c r="I24" s="262"/>
      <c r="J24" s="262"/>
      <c r="K24" s="262"/>
    </row>
    <row r="25" spans="1:9" ht="15">
      <c r="A25" s="28"/>
      <c r="B25" s="28"/>
      <c r="C25" s="28"/>
      <c r="D25" s="28"/>
      <c r="E25" s="28"/>
      <c r="F25" s="28"/>
      <c r="G25" s="28"/>
      <c r="H25" s="28"/>
      <c r="I25" s="28"/>
    </row>
    <row r="26" spans="1:31" ht="15" customHeight="1">
      <c r="A26" s="261" t="str">
        <f>CONCATENATE("       The Chief Executive Officer, O/o ZillaParishad"," ",DATA!E23," "," is hereby requested to draw and credit the sanctioned amount to the individual's bank account noted below  through ECS.")</f>
        <v>       The Chief Executive Officer, O/o ZillaParishad PRAKASAM  is hereby requested to draw and credit the sanctioned amount to the individual's bank account noted below  through ECS.</v>
      </c>
      <c r="B26" s="261"/>
      <c r="C26" s="261"/>
      <c r="D26" s="261"/>
      <c r="E26" s="261"/>
      <c r="F26" s="261"/>
      <c r="G26" s="261"/>
      <c r="H26" s="261"/>
      <c r="I26" s="261"/>
      <c r="J26" s="261"/>
      <c r="K26" s="261"/>
      <c r="AE26" s="1" t="str">
        <f>CONCATENATE(DATA!E7," ","working as"," ",DATA!E9," ","in"," ",DATA!E10," ,"," ",,DATA!E11," ","(Mandal).","Z.P.G.P.F. A/cNo"," ",DATA!E17," ","to meet the expenditure in connection with"," ",DATA!E20)</f>
        <v>K.SRINIVASULU,(Treasury ID 0619329) working as PET in ZPHS GANAPAVARAM , NADENDLA (Mandal).Z.P.G.P.F. A/cNo 29599 to meet the expenditure in connection with medical expences</v>
      </c>
    </row>
    <row r="27" spans="1:31" ht="31.5" customHeight="1">
      <c r="A27" s="261"/>
      <c r="B27" s="261"/>
      <c r="C27" s="261"/>
      <c r="D27" s="261"/>
      <c r="E27" s="261"/>
      <c r="F27" s="261"/>
      <c r="G27" s="261"/>
      <c r="H27" s="261"/>
      <c r="I27" s="261"/>
      <c r="J27" s="261"/>
      <c r="K27" s="261"/>
      <c r="AE27" s="72" t="str">
        <f>CONCATENATE("       Under Rule 15 "," ",DATA!G20," ","of A.P G.P.F  rules sanction is hereby accorded for drawal of Rs"," ",DATA!E38," ","Rupees"," ",nagaraju!B12," "," to"," ",DATA!C7,)</f>
        <v>       Under Rule 15  c of A.P G.P.F  rules sanction is hereby accorded for drawal of Rs 50000 Rupees (Fifty Thousand rupees only)  to Sri</v>
      </c>
    </row>
    <row r="28" spans="1:12" ht="29.25" customHeight="1">
      <c r="A28" s="266" t="str">
        <f>CONCATENATE("        It is certified that His/Her STATE BANK OF INDIA A/C  No is"," ",DATA!E15,","," ",DATA!E16)</f>
        <v>        It is certified that His/Her STATE BANK OF INDIA A/C  No is 10535126396, S.B.I CHILAKALURIPET,01195</v>
      </c>
      <c r="B28" s="266"/>
      <c r="C28" s="266"/>
      <c r="D28" s="266"/>
      <c r="E28" s="266"/>
      <c r="F28" s="266"/>
      <c r="G28" s="266"/>
      <c r="H28" s="266"/>
      <c r="I28" s="266"/>
      <c r="J28" s="266"/>
      <c r="K28" s="227"/>
      <c r="L28" s="227"/>
    </row>
    <row r="29" spans="1:20" ht="9" customHeight="1">
      <c r="A29" s="226"/>
      <c r="B29" s="226"/>
      <c r="C29" s="226"/>
      <c r="D29" s="226"/>
      <c r="E29" s="226"/>
      <c r="F29" s="226"/>
      <c r="G29" s="226"/>
      <c r="H29" s="226"/>
      <c r="I29" s="226"/>
      <c r="R29" s="71"/>
      <c r="S29" s="71"/>
      <c r="T29" s="71"/>
    </row>
    <row r="30" spans="1:20" ht="15" customHeight="1">
      <c r="A30" s="262" t="s">
        <v>62</v>
      </c>
      <c r="B30" s="262"/>
      <c r="C30" s="262"/>
      <c r="D30" s="262"/>
      <c r="E30" s="262"/>
      <c r="F30" s="262"/>
      <c r="G30" s="262"/>
      <c r="H30" s="262"/>
      <c r="I30" s="262"/>
      <c r="J30" s="262"/>
      <c r="K30" s="262"/>
      <c r="Q30" s="71"/>
      <c r="R30" s="71"/>
      <c r="S30" s="71"/>
      <c r="T30" s="71"/>
    </row>
    <row r="31" spans="1:20" ht="15">
      <c r="A31" s="262"/>
      <c r="B31" s="262"/>
      <c r="C31" s="262"/>
      <c r="D31" s="262"/>
      <c r="E31" s="262"/>
      <c r="F31" s="262"/>
      <c r="G31" s="262"/>
      <c r="H31" s="262"/>
      <c r="I31" s="262"/>
      <c r="J31" s="262"/>
      <c r="K31" s="262"/>
      <c r="Q31" s="71"/>
      <c r="R31" s="71"/>
      <c r="S31" s="71"/>
      <c r="T31" s="71"/>
    </row>
    <row r="32" spans="17:20" ht="15">
      <c r="Q32" s="71"/>
      <c r="R32" s="71"/>
      <c r="S32" s="71"/>
      <c r="T32" s="71"/>
    </row>
    <row r="36" spans="1:8" ht="15">
      <c r="A36" s="118" t="s">
        <v>67</v>
      </c>
      <c r="H36" s="121" t="str">
        <f>DATA!E27</f>
        <v>HEAD MASTER</v>
      </c>
    </row>
    <row r="37" spans="1:8" ht="15">
      <c r="A37" s="118" t="str">
        <f>CONCATENATE("1.Chief Executive Officer,",DATA!E23)</f>
        <v>1.Chief Executive Officer,PRAKASAM</v>
      </c>
      <c r="H37" s="121" t="str">
        <f>DATA!E29</f>
        <v>ZP HIGH SCHOOL</v>
      </c>
    </row>
    <row r="38" spans="1:8" ht="15">
      <c r="A38" s="118" t="str">
        <f>CONCATENATE("Z.P"," ",DATA!E23," ","along with  FORM 40-A")</f>
        <v>Z.P PRAKASAM along with  FORM 40-A</v>
      </c>
      <c r="H38" s="121" t="str">
        <f>DATA!E31</f>
        <v>GANAPAVARAM</v>
      </c>
    </row>
    <row r="39" ht="15">
      <c r="A39" s="118" t="s">
        <v>64</v>
      </c>
    </row>
  </sheetData>
  <sheetProtection/>
  <mergeCells count="12">
    <mergeCell ref="A1:K1"/>
    <mergeCell ref="A2:K2"/>
    <mergeCell ref="A3:K3"/>
    <mergeCell ref="A16:K22"/>
    <mergeCell ref="C6:K7"/>
    <mergeCell ref="A23:K24"/>
    <mergeCell ref="A26:K27"/>
    <mergeCell ref="A30:K31"/>
    <mergeCell ref="BI6:BO7"/>
    <mergeCell ref="AX14:BF19"/>
    <mergeCell ref="H4:I4"/>
    <mergeCell ref="A28:J28"/>
  </mergeCells>
  <printOptions/>
  <pageMargins left="0.7" right="0.7" top="0.57" bottom="0.75" header="0.3" footer="0.3"/>
  <pageSetup horizontalDpi="600" verticalDpi="600" orientation="portrait" paperSize="9" r:id="rId2"/>
  <headerFooter>
    <oddFooter>&amp;LPRTU GUNTUR&amp;Rprepared by k.v.nagaraju</oddFooter>
  </headerFooter>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I43"/>
  <sheetViews>
    <sheetView zoomScalePageLayoutView="0" workbookViewId="0" topLeftCell="A1">
      <selection activeCell="C5" sqref="C5"/>
    </sheetView>
  </sheetViews>
  <sheetFormatPr defaultColWidth="9.140625" defaultRowHeight="15"/>
  <sheetData>
    <row r="1" spans="1:9" ht="15">
      <c r="A1" s="270" t="s">
        <v>1</v>
      </c>
      <c r="B1" s="270"/>
      <c r="C1" s="270"/>
      <c r="D1" s="270"/>
      <c r="E1" s="270"/>
      <c r="F1" s="270"/>
      <c r="G1" s="270"/>
      <c r="H1" s="270"/>
      <c r="I1" s="270"/>
    </row>
    <row r="2" spans="1:9" ht="15">
      <c r="A2" s="270" t="s">
        <v>2</v>
      </c>
      <c r="B2" s="270"/>
      <c r="C2" s="270"/>
      <c r="D2" s="270"/>
      <c r="E2" s="270"/>
      <c r="F2" s="270"/>
      <c r="G2" s="270"/>
      <c r="H2" s="270"/>
      <c r="I2" s="270"/>
    </row>
    <row r="3" spans="1:9" ht="15">
      <c r="A3" s="270" t="s">
        <v>3</v>
      </c>
      <c r="B3" s="270"/>
      <c r="C3" s="270"/>
      <c r="D3" s="270"/>
      <c r="E3" s="270"/>
      <c r="F3" s="270"/>
      <c r="G3" s="270"/>
      <c r="H3" s="270"/>
      <c r="I3" s="270"/>
    </row>
    <row r="4" spans="1:6" ht="15">
      <c r="A4" t="s">
        <v>4</v>
      </c>
      <c r="F4" t="s">
        <v>5</v>
      </c>
    </row>
    <row r="5" spans="2:9" ht="15" customHeight="1">
      <c r="B5" s="27" t="s">
        <v>50</v>
      </c>
      <c r="C5" s="150" t="s">
        <v>65</v>
      </c>
      <c r="D5" s="150"/>
      <c r="E5" s="150"/>
      <c r="F5" s="150"/>
      <c r="G5" s="150"/>
      <c r="H5" s="150"/>
      <c r="I5" s="150"/>
    </row>
    <row r="6" spans="3:9" ht="15">
      <c r="C6" s="150"/>
      <c r="D6" s="150"/>
      <c r="E6" s="150"/>
      <c r="F6" s="150"/>
      <c r="G6" s="150"/>
      <c r="H6" s="150"/>
      <c r="I6" s="150"/>
    </row>
    <row r="7" spans="3:9" ht="15">
      <c r="C7" s="150"/>
      <c r="D7" s="150"/>
      <c r="E7" s="150"/>
      <c r="F7" s="150"/>
      <c r="G7" s="150"/>
      <c r="H7" s="150"/>
      <c r="I7" s="150"/>
    </row>
    <row r="8" spans="3:9" ht="33.75" customHeight="1">
      <c r="C8" s="150"/>
      <c r="D8" s="150"/>
      <c r="E8" s="150"/>
      <c r="F8" s="150"/>
      <c r="G8" s="150"/>
      <c r="H8" s="150"/>
      <c r="I8" s="150"/>
    </row>
    <row r="10" spans="2:3" ht="15">
      <c r="B10" s="27" t="s">
        <v>52</v>
      </c>
      <c r="C10" t="s">
        <v>53</v>
      </c>
    </row>
    <row r="11" ht="15">
      <c r="C11" s="26" t="s">
        <v>54</v>
      </c>
    </row>
    <row r="12" ht="15">
      <c r="C12" s="26" t="s">
        <v>55</v>
      </c>
    </row>
    <row r="13" ht="15">
      <c r="C13" t="s">
        <v>56</v>
      </c>
    </row>
    <row r="14" ht="15">
      <c r="C14" t="s">
        <v>57</v>
      </c>
    </row>
    <row r="16" ht="15">
      <c r="A16" t="s">
        <v>6</v>
      </c>
    </row>
    <row r="17" spans="1:9" ht="15">
      <c r="A17" s="264" t="s">
        <v>66</v>
      </c>
      <c r="B17" s="264"/>
      <c r="C17" s="264"/>
      <c r="D17" s="264"/>
      <c r="E17" s="264"/>
      <c r="F17" s="264"/>
      <c r="G17" s="264"/>
      <c r="H17" s="264"/>
      <c r="I17" s="264"/>
    </row>
    <row r="18" spans="1:9" ht="15">
      <c r="A18" s="264"/>
      <c r="B18" s="264"/>
      <c r="C18" s="264"/>
      <c r="D18" s="264"/>
      <c r="E18" s="264"/>
      <c r="F18" s="264"/>
      <c r="G18" s="264"/>
      <c r="H18" s="264"/>
      <c r="I18" s="264"/>
    </row>
    <row r="19" spans="1:9" ht="15">
      <c r="A19" s="264"/>
      <c r="B19" s="264"/>
      <c r="C19" s="264"/>
      <c r="D19" s="264"/>
      <c r="E19" s="264"/>
      <c r="F19" s="264"/>
      <c r="G19" s="264"/>
      <c r="H19" s="264"/>
      <c r="I19" s="264"/>
    </row>
    <row r="20" spans="1:9" ht="15">
      <c r="A20" s="264"/>
      <c r="B20" s="264"/>
      <c r="C20" s="264"/>
      <c r="D20" s="264"/>
      <c r="E20" s="264"/>
      <c r="F20" s="264"/>
      <c r="G20" s="264"/>
      <c r="H20" s="264"/>
      <c r="I20" s="264"/>
    </row>
    <row r="21" spans="1:9" ht="15">
      <c r="A21" s="264"/>
      <c r="B21" s="264"/>
      <c r="C21" s="264"/>
      <c r="D21" s="264"/>
      <c r="E21" s="264"/>
      <c r="F21" s="264"/>
      <c r="G21" s="264"/>
      <c r="H21" s="264"/>
      <c r="I21" s="264"/>
    </row>
    <row r="22" spans="1:9" ht="15">
      <c r="A22" s="264"/>
      <c r="B22" s="264"/>
      <c r="C22" s="264"/>
      <c r="D22" s="264"/>
      <c r="E22" s="264"/>
      <c r="F22" s="264"/>
      <c r="G22" s="264"/>
      <c r="H22" s="264"/>
      <c r="I22" s="264"/>
    </row>
    <row r="24" spans="1:9" ht="15">
      <c r="A24" s="264" t="s">
        <v>60</v>
      </c>
      <c r="B24" s="264"/>
      <c r="C24" s="264"/>
      <c r="D24" s="264"/>
      <c r="E24" s="264"/>
      <c r="F24" s="264"/>
      <c r="G24" s="264"/>
      <c r="H24" s="264"/>
      <c r="I24" s="264"/>
    </row>
    <row r="25" spans="1:9" ht="15">
      <c r="A25" s="264"/>
      <c r="B25" s="264"/>
      <c r="C25" s="264"/>
      <c r="D25" s="264"/>
      <c r="E25" s="264"/>
      <c r="F25" s="264"/>
      <c r="G25" s="264"/>
      <c r="H25" s="264"/>
      <c r="I25" s="264"/>
    </row>
    <row r="26" spans="1:9" ht="15">
      <c r="A26" s="264" t="s">
        <v>61</v>
      </c>
      <c r="B26" s="264"/>
      <c r="C26" s="264"/>
      <c r="D26" s="264"/>
      <c r="E26" s="264"/>
      <c r="F26" s="264"/>
      <c r="G26" s="264"/>
      <c r="H26" s="264"/>
      <c r="I26" s="264"/>
    </row>
    <row r="27" spans="1:9" ht="15">
      <c r="A27" s="264"/>
      <c r="B27" s="264"/>
      <c r="C27" s="264"/>
      <c r="D27" s="264"/>
      <c r="E27" s="264"/>
      <c r="F27" s="264"/>
      <c r="G27" s="264"/>
      <c r="H27" s="264"/>
      <c r="I27" s="264"/>
    </row>
    <row r="28" spans="1:9" ht="15">
      <c r="A28" s="264"/>
      <c r="B28" s="264"/>
      <c r="C28" s="264"/>
      <c r="D28" s="264"/>
      <c r="E28" s="264"/>
      <c r="F28" s="264"/>
      <c r="G28" s="264"/>
      <c r="H28" s="264"/>
      <c r="I28" s="264"/>
    </row>
    <row r="29" ht="15">
      <c r="A29" t="s">
        <v>7</v>
      </c>
    </row>
    <row r="30" spans="1:9" ht="15">
      <c r="A30" s="269" t="s">
        <v>13</v>
      </c>
      <c r="B30" s="269"/>
      <c r="C30" s="269"/>
      <c r="D30" s="269"/>
      <c r="E30" s="269"/>
      <c r="F30" s="269"/>
      <c r="G30" s="269"/>
      <c r="H30" s="269"/>
      <c r="I30" s="269"/>
    </row>
    <row r="31" spans="1:9" ht="15">
      <c r="A31" s="269"/>
      <c r="B31" s="269"/>
      <c r="C31" s="269"/>
      <c r="D31" s="269"/>
      <c r="E31" s="269"/>
      <c r="F31" s="269"/>
      <c r="G31" s="269"/>
      <c r="H31" s="269"/>
      <c r="I31" s="269"/>
    </row>
    <row r="32" spans="1:9" ht="15">
      <c r="A32" s="269"/>
      <c r="B32" s="269"/>
      <c r="C32" s="269"/>
      <c r="D32" s="269"/>
      <c r="E32" s="269"/>
      <c r="F32" s="269"/>
      <c r="G32" s="269"/>
      <c r="H32" s="269"/>
      <c r="I32" s="269"/>
    </row>
    <row r="33" spans="1:9" ht="15">
      <c r="A33" s="269"/>
      <c r="B33" s="269"/>
      <c r="C33" s="269"/>
      <c r="D33" s="269"/>
      <c r="E33" s="269"/>
      <c r="F33" s="269"/>
      <c r="G33" s="269"/>
      <c r="H33" s="269"/>
      <c r="I33" s="269"/>
    </row>
    <row r="34" ht="15">
      <c r="A34" t="s">
        <v>8</v>
      </c>
    </row>
    <row r="35" ht="15">
      <c r="A35" t="s">
        <v>9</v>
      </c>
    </row>
    <row r="40" spans="1:8" ht="15">
      <c r="A40" t="s">
        <v>67</v>
      </c>
      <c r="H40" s="2" t="s">
        <v>10</v>
      </c>
    </row>
    <row r="41" spans="1:8" ht="15">
      <c r="A41" t="s">
        <v>63</v>
      </c>
      <c r="H41" s="2" t="s">
        <v>11</v>
      </c>
    </row>
    <row r="42" spans="1:8" ht="15">
      <c r="A42" t="s">
        <v>14</v>
      </c>
      <c r="H42" s="2" t="s">
        <v>12</v>
      </c>
    </row>
    <row r="43" ht="15">
      <c r="A43" t="s">
        <v>64</v>
      </c>
    </row>
  </sheetData>
  <sheetProtection/>
  <mergeCells count="7">
    <mergeCell ref="A26:I28"/>
    <mergeCell ref="A30:I33"/>
    <mergeCell ref="A1:I1"/>
    <mergeCell ref="A2:I2"/>
    <mergeCell ref="A3:I3"/>
    <mergeCell ref="A17:I22"/>
    <mergeCell ref="A24:I2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DM84"/>
  <sheetViews>
    <sheetView zoomScalePageLayoutView="0" workbookViewId="0" topLeftCell="A1">
      <selection activeCell="DG19" sqref="DG19"/>
    </sheetView>
  </sheetViews>
  <sheetFormatPr defaultColWidth="9.140625" defaultRowHeight="15"/>
  <cols>
    <col min="1" max="1" width="17.140625" style="77" customWidth="1"/>
    <col min="2" max="2" width="103.00390625" style="75" customWidth="1"/>
    <col min="3" max="6" width="9.140625" style="76" hidden="1" customWidth="1"/>
    <col min="7" max="7" width="8.28125" style="76" hidden="1" customWidth="1"/>
    <col min="8" max="8" width="13.57421875" style="76" hidden="1" customWidth="1"/>
    <col min="9" max="9" width="10.57421875" style="76" hidden="1" customWidth="1"/>
    <col min="10" max="10" width="11.7109375" style="76" hidden="1" customWidth="1"/>
    <col min="11" max="11" width="6.00390625" style="76" hidden="1" customWidth="1"/>
    <col min="12" max="12" width="5.28125" style="76" hidden="1" customWidth="1"/>
    <col min="13" max="13" width="4.7109375" style="76" hidden="1" customWidth="1"/>
    <col min="14" max="14" width="10.7109375" style="76" hidden="1" customWidth="1"/>
    <col min="15" max="15" width="10.140625" style="76" hidden="1" customWidth="1"/>
    <col min="16" max="16" width="9.7109375" style="76" hidden="1" customWidth="1"/>
    <col min="17" max="17" width="45.140625" style="76" hidden="1" customWidth="1"/>
    <col min="18" max="18" width="8.28125" style="76" hidden="1" customWidth="1"/>
    <col min="19" max="19" width="6.57421875" style="76" hidden="1" customWidth="1"/>
    <col min="20" max="20" width="9.140625" style="76" hidden="1" customWidth="1"/>
    <col min="21" max="21" width="9.57421875" style="76" hidden="1" customWidth="1"/>
    <col min="22" max="109" width="9.140625" style="76" hidden="1" customWidth="1"/>
    <col min="110" max="16384" width="9.140625" style="75" customWidth="1"/>
  </cols>
  <sheetData>
    <row r="1" spans="1:2" ht="12.75">
      <c r="A1" s="112"/>
      <c r="B1" s="114"/>
    </row>
    <row r="2" spans="1:104" ht="12.75">
      <c r="A2" s="112"/>
      <c r="B2" s="114"/>
      <c r="CZ2" s="86"/>
    </row>
    <row r="3" spans="1:104" ht="12.75">
      <c r="A3" s="114"/>
      <c r="B3" s="114"/>
      <c r="CZ3" s="86"/>
    </row>
    <row r="4" spans="1:109" ht="15.75">
      <c r="A4" s="117"/>
      <c r="B4" s="114"/>
      <c r="F4" s="116"/>
      <c r="G4" s="116"/>
      <c r="H4" s="116"/>
      <c r="K4" s="116">
        <v>1</v>
      </c>
      <c r="L4" s="116">
        <v>2</v>
      </c>
      <c r="M4" s="116">
        <v>3</v>
      </c>
      <c r="N4" s="116">
        <v>4</v>
      </c>
      <c r="O4" s="116">
        <v>5</v>
      </c>
      <c r="P4" s="116">
        <v>6</v>
      </c>
      <c r="Q4" s="116">
        <v>7</v>
      </c>
      <c r="R4" s="116">
        <v>8</v>
      </c>
      <c r="S4" s="116">
        <v>9</v>
      </c>
      <c r="T4" s="116">
        <v>10</v>
      </c>
      <c r="U4" s="116">
        <v>11</v>
      </c>
      <c r="V4" s="116">
        <v>12</v>
      </c>
      <c r="W4" s="116">
        <v>13</v>
      </c>
      <c r="X4" s="116">
        <v>14</v>
      </c>
      <c r="Y4" s="116">
        <v>15</v>
      </c>
      <c r="Z4" s="116">
        <v>16</v>
      </c>
      <c r="AA4" s="116">
        <v>17</v>
      </c>
      <c r="AB4" s="116">
        <v>18</v>
      </c>
      <c r="AC4" s="116">
        <v>19</v>
      </c>
      <c r="AD4" s="116">
        <v>20</v>
      </c>
      <c r="AE4" s="116">
        <v>21</v>
      </c>
      <c r="AF4" s="116">
        <v>22</v>
      </c>
      <c r="AG4" s="116">
        <v>23</v>
      </c>
      <c r="AH4" s="116">
        <v>24</v>
      </c>
      <c r="AI4" s="116">
        <v>25</v>
      </c>
      <c r="AJ4" s="116">
        <v>26</v>
      </c>
      <c r="AK4" s="116">
        <v>27</v>
      </c>
      <c r="AL4" s="116">
        <v>28</v>
      </c>
      <c r="AM4" s="116">
        <v>29</v>
      </c>
      <c r="AN4" s="116">
        <v>30</v>
      </c>
      <c r="AO4" s="116">
        <v>31</v>
      </c>
      <c r="AP4" s="116">
        <v>32</v>
      </c>
      <c r="AQ4" s="116">
        <v>33</v>
      </c>
      <c r="AR4" s="116">
        <v>34</v>
      </c>
      <c r="AS4" s="116">
        <v>35</v>
      </c>
      <c r="AT4" s="116">
        <v>36</v>
      </c>
      <c r="AU4" s="116">
        <v>37</v>
      </c>
      <c r="AV4" s="116">
        <v>38</v>
      </c>
      <c r="AW4" s="116">
        <v>39</v>
      </c>
      <c r="AX4" s="116">
        <v>40</v>
      </c>
      <c r="AY4" s="116">
        <v>41</v>
      </c>
      <c r="AZ4" s="116">
        <v>42</v>
      </c>
      <c r="BA4" s="116">
        <v>43</v>
      </c>
      <c r="BB4" s="116">
        <v>44</v>
      </c>
      <c r="BC4" s="116">
        <v>45</v>
      </c>
      <c r="BD4" s="116">
        <v>46</v>
      </c>
      <c r="BE4" s="116">
        <v>47</v>
      </c>
      <c r="BF4" s="116">
        <v>48</v>
      </c>
      <c r="BG4" s="116">
        <v>49</v>
      </c>
      <c r="BH4" s="116">
        <v>50</v>
      </c>
      <c r="BI4" s="116">
        <v>51</v>
      </c>
      <c r="BJ4" s="116">
        <v>52</v>
      </c>
      <c r="BK4" s="116">
        <v>53</v>
      </c>
      <c r="BL4" s="116">
        <v>54</v>
      </c>
      <c r="BM4" s="116">
        <v>55</v>
      </c>
      <c r="BN4" s="116">
        <v>56</v>
      </c>
      <c r="BO4" s="116">
        <v>57</v>
      </c>
      <c r="BP4" s="116">
        <v>58</v>
      </c>
      <c r="BQ4" s="116">
        <v>59</v>
      </c>
      <c r="BR4" s="116">
        <v>60</v>
      </c>
      <c r="BS4" s="116">
        <v>61</v>
      </c>
      <c r="BT4" s="116">
        <v>62</v>
      </c>
      <c r="BU4" s="116">
        <v>63</v>
      </c>
      <c r="BV4" s="116">
        <v>64</v>
      </c>
      <c r="BW4" s="116">
        <v>65</v>
      </c>
      <c r="BX4" s="116">
        <v>66</v>
      </c>
      <c r="BY4" s="116">
        <v>67</v>
      </c>
      <c r="BZ4" s="116">
        <v>68</v>
      </c>
      <c r="CA4" s="116">
        <v>69</v>
      </c>
      <c r="CB4" s="116">
        <v>70</v>
      </c>
      <c r="CC4" s="116">
        <v>71</v>
      </c>
      <c r="CD4" s="116">
        <v>72</v>
      </c>
      <c r="CE4" s="116">
        <v>73</v>
      </c>
      <c r="CF4" s="116">
        <v>74</v>
      </c>
      <c r="CG4" s="116">
        <v>75</v>
      </c>
      <c r="CH4" s="116">
        <v>76</v>
      </c>
      <c r="CI4" s="116">
        <v>77</v>
      </c>
      <c r="CJ4" s="116">
        <v>78</v>
      </c>
      <c r="CK4" s="116">
        <v>79</v>
      </c>
      <c r="CL4" s="116">
        <v>80</v>
      </c>
      <c r="CM4" s="116">
        <v>81</v>
      </c>
      <c r="CN4" s="116">
        <v>82</v>
      </c>
      <c r="CO4" s="116">
        <v>83</v>
      </c>
      <c r="CP4" s="116">
        <v>84</v>
      </c>
      <c r="CQ4" s="116">
        <v>85</v>
      </c>
      <c r="CR4" s="116">
        <v>86</v>
      </c>
      <c r="CS4" s="116">
        <v>87</v>
      </c>
      <c r="CT4" s="116">
        <v>88</v>
      </c>
      <c r="CU4" s="116">
        <v>89</v>
      </c>
      <c r="CV4" s="116">
        <v>90</v>
      </c>
      <c r="CW4" s="116">
        <v>91</v>
      </c>
      <c r="CX4" s="116">
        <v>92</v>
      </c>
      <c r="CY4" s="116">
        <v>93</v>
      </c>
      <c r="CZ4" s="116">
        <v>94</v>
      </c>
      <c r="DA4" s="116">
        <v>95</v>
      </c>
      <c r="DB4" s="116">
        <v>96</v>
      </c>
      <c r="DC4" s="116">
        <v>97</v>
      </c>
      <c r="DD4" s="116">
        <v>98</v>
      </c>
      <c r="DE4" s="116">
        <v>99</v>
      </c>
    </row>
    <row r="5" spans="1:109" ht="12.75">
      <c r="A5" s="112"/>
      <c r="B5" s="114"/>
      <c r="F5" s="116"/>
      <c r="G5" s="116"/>
      <c r="H5" s="116"/>
      <c r="K5" s="86" t="s">
        <v>222</v>
      </c>
      <c r="L5" s="86" t="s">
        <v>221</v>
      </c>
      <c r="M5" s="86" t="s">
        <v>220</v>
      </c>
      <c r="N5" s="86" t="s">
        <v>219</v>
      </c>
      <c r="O5" s="86" t="s">
        <v>218</v>
      </c>
      <c r="P5" s="86" t="s">
        <v>217</v>
      </c>
      <c r="Q5" s="86" t="s">
        <v>216</v>
      </c>
      <c r="R5" s="86" t="s">
        <v>215</v>
      </c>
      <c r="S5" s="86" t="s">
        <v>214</v>
      </c>
      <c r="T5" s="86" t="s">
        <v>213</v>
      </c>
      <c r="U5" s="86" t="s">
        <v>212</v>
      </c>
      <c r="V5" s="86" t="s">
        <v>211</v>
      </c>
      <c r="W5" s="86" t="s">
        <v>210</v>
      </c>
      <c r="X5" s="86" t="s">
        <v>209</v>
      </c>
      <c r="Y5" s="86" t="s">
        <v>208</v>
      </c>
      <c r="Z5" s="86" t="s">
        <v>207</v>
      </c>
      <c r="AA5" s="86" t="s">
        <v>206</v>
      </c>
      <c r="AB5" s="86" t="s">
        <v>205</v>
      </c>
      <c r="AC5" s="86" t="s">
        <v>204</v>
      </c>
      <c r="AD5" s="86" t="s">
        <v>203</v>
      </c>
      <c r="AE5" s="86" t="s">
        <v>202</v>
      </c>
      <c r="AF5" s="86" t="s">
        <v>201</v>
      </c>
      <c r="AG5" s="86" t="s">
        <v>200</v>
      </c>
      <c r="AH5" s="86" t="s">
        <v>199</v>
      </c>
      <c r="AI5" s="86" t="s">
        <v>198</v>
      </c>
      <c r="AJ5" s="86" t="s">
        <v>197</v>
      </c>
      <c r="AK5" s="86" t="s">
        <v>196</v>
      </c>
      <c r="AL5" s="86" t="s">
        <v>195</v>
      </c>
      <c r="AM5" s="86" t="s">
        <v>194</v>
      </c>
      <c r="AN5" s="86" t="s">
        <v>193</v>
      </c>
      <c r="AO5" s="86" t="s">
        <v>192</v>
      </c>
      <c r="AP5" s="86" t="s">
        <v>191</v>
      </c>
      <c r="AQ5" s="86" t="s">
        <v>190</v>
      </c>
      <c r="AR5" s="86" t="s">
        <v>189</v>
      </c>
      <c r="AS5" s="86" t="s">
        <v>188</v>
      </c>
      <c r="AT5" s="86" t="s">
        <v>187</v>
      </c>
      <c r="AU5" s="86" t="s">
        <v>186</v>
      </c>
      <c r="AV5" s="86" t="s">
        <v>185</v>
      </c>
      <c r="AW5" s="86" t="s">
        <v>184</v>
      </c>
      <c r="AX5" s="86" t="s">
        <v>183</v>
      </c>
      <c r="AY5" s="86" t="s">
        <v>182</v>
      </c>
      <c r="AZ5" s="86" t="s">
        <v>181</v>
      </c>
      <c r="BA5" s="86" t="s">
        <v>180</v>
      </c>
      <c r="BB5" s="86" t="s">
        <v>179</v>
      </c>
      <c r="BC5" s="86" t="s">
        <v>178</v>
      </c>
      <c r="BD5" s="86" t="s">
        <v>177</v>
      </c>
      <c r="BE5" s="86" t="s">
        <v>176</v>
      </c>
      <c r="BF5" s="86" t="s">
        <v>175</v>
      </c>
      <c r="BG5" s="86" t="s">
        <v>174</v>
      </c>
      <c r="BH5" s="86" t="s">
        <v>173</v>
      </c>
      <c r="BI5" s="86" t="s">
        <v>172</v>
      </c>
      <c r="BJ5" s="86" t="s">
        <v>171</v>
      </c>
      <c r="BK5" s="86" t="s">
        <v>170</v>
      </c>
      <c r="BL5" s="86" t="s">
        <v>169</v>
      </c>
      <c r="BM5" s="86" t="s">
        <v>168</v>
      </c>
      <c r="BN5" s="86" t="s">
        <v>167</v>
      </c>
      <c r="BO5" s="86" t="s">
        <v>166</v>
      </c>
      <c r="BP5" s="86" t="s">
        <v>165</v>
      </c>
      <c r="BQ5" s="86" t="s">
        <v>164</v>
      </c>
      <c r="BR5" s="86" t="s">
        <v>163</v>
      </c>
      <c r="BS5" s="86" t="s">
        <v>162</v>
      </c>
      <c r="BT5" s="86" t="s">
        <v>161</v>
      </c>
      <c r="BU5" s="86" t="s">
        <v>160</v>
      </c>
      <c r="BV5" s="86" t="s">
        <v>159</v>
      </c>
      <c r="BW5" s="86" t="s">
        <v>158</v>
      </c>
      <c r="BX5" s="86" t="s">
        <v>157</v>
      </c>
      <c r="BY5" s="86" t="s">
        <v>156</v>
      </c>
      <c r="BZ5" s="86" t="s">
        <v>155</v>
      </c>
      <c r="CA5" s="86" t="s">
        <v>154</v>
      </c>
      <c r="CB5" s="86" t="s">
        <v>153</v>
      </c>
      <c r="CC5" s="86" t="s">
        <v>152</v>
      </c>
      <c r="CD5" s="86" t="s">
        <v>151</v>
      </c>
      <c r="CE5" s="86" t="s">
        <v>150</v>
      </c>
      <c r="CF5" s="86" t="s">
        <v>149</v>
      </c>
      <c r="CG5" s="86" t="s">
        <v>148</v>
      </c>
      <c r="CH5" s="86" t="s">
        <v>147</v>
      </c>
      <c r="CI5" s="86" t="s">
        <v>146</v>
      </c>
      <c r="CJ5" s="86" t="s">
        <v>145</v>
      </c>
      <c r="CK5" s="86" t="s">
        <v>144</v>
      </c>
      <c r="CL5" s="86" t="s">
        <v>143</v>
      </c>
      <c r="CM5" s="86" t="s">
        <v>142</v>
      </c>
      <c r="CN5" s="86" t="s">
        <v>141</v>
      </c>
      <c r="CO5" s="86" t="s">
        <v>140</v>
      </c>
      <c r="CP5" s="86" t="s">
        <v>139</v>
      </c>
      <c r="CQ5" s="86" t="s">
        <v>138</v>
      </c>
      <c r="CR5" s="86" t="s">
        <v>137</v>
      </c>
      <c r="CS5" s="86" t="s">
        <v>136</v>
      </c>
      <c r="CT5" s="86" t="s">
        <v>135</v>
      </c>
      <c r="CU5" s="86" t="s">
        <v>134</v>
      </c>
      <c r="CV5" s="86" t="s">
        <v>133</v>
      </c>
      <c r="CW5" s="86" t="s">
        <v>132</v>
      </c>
      <c r="CX5" s="86" t="s">
        <v>131</v>
      </c>
      <c r="CY5" s="86" t="s">
        <v>130</v>
      </c>
      <c r="CZ5" s="86" t="s">
        <v>129</v>
      </c>
      <c r="DA5" s="86" t="s">
        <v>128</v>
      </c>
      <c r="DB5" s="86" t="s">
        <v>127</v>
      </c>
      <c r="DC5" s="86" t="s">
        <v>126</v>
      </c>
      <c r="DD5" s="86" t="s">
        <v>125</v>
      </c>
      <c r="DE5" s="86" t="s">
        <v>124</v>
      </c>
    </row>
    <row r="6" spans="1:104" ht="12.75">
      <c r="A6" s="112"/>
      <c r="B6" s="114"/>
      <c r="F6" s="116"/>
      <c r="G6" s="116"/>
      <c r="H6" s="116"/>
      <c r="K6" s="86"/>
      <c r="L6" s="86"/>
      <c r="M6" s="86"/>
      <c r="N6" s="86"/>
      <c r="O6" s="86"/>
      <c r="P6" s="86"/>
      <c r="Q6" s="86"/>
      <c r="R6" s="86"/>
      <c r="S6" s="86"/>
      <c r="T6" s="86"/>
      <c r="U6" s="8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86"/>
    </row>
    <row r="7" spans="1:104" ht="12.75">
      <c r="A7" s="112"/>
      <c r="B7" s="114"/>
      <c r="F7" s="116"/>
      <c r="G7" s="116"/>
      <c r="H7" s="116"/>
      <c r="I7" s="116"/>
      <c r="J7" s="116"/>
      <c r="K7" s="86"/>
      <c r="L7" s="86"/>
      <c r="M7" s="86"/>
      <c r="N7" s="86"/>
      <c r="O7" s="86"/>
      <c r="P7" s="86"/>
      <c r="Q7" s="86"/>
      <c r="R7" s="86"/>
      <c r="S7" s="86"/>
      <c r="T7" s="86"/>
      <c r="U7" s="8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86"/>
    </row>
    <row r="8" spans="1:104" ht="15">
      <c r="A8" s="115" t="s">
        <v>123</v>
      </c>
      <c r="B8" s="114"/>
      <c r="F8" s="116"/>
      <c r="G8" s="116"/>
      <c r="H8" s="116"/>
      <c r="I8" s="116"/>
      <c r="K8" s="85"/>
      <c r="L8" s="85"/>
      <c r="M8" s="85"/>
      <c r="N8" s="85"/>
      <c r="O8" s="85"/>
      <c r="P8" s="86"/>
      <c r="Q8" s="86"/>
      <c r="R8" s="86"/>
      <c r="S8" s="86"/>
      <c r="T8" s="86"/>
      <c r="U8" s="8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86"/>
    </row>
    <row r="9" spans="1:104" ht="12.75">
      <c r="A9" s="115"/>
      <c r="B9" s="114"/>
      <c r="F9" s="113"/>
      <c r="G9" s="113"/>
      <c r="H9" s="113"/>
      <c r="I9" s="113"/>
      <c r="J9" s="113"/>
      <c r="K9" s="113"/>
      <c r="L9" s="113"/>
      <c r="M9" s="113"/>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row>
    <row r="10" spans="1:117" ht="13.5" thickBot="1">
      <c r="A10" s="112"/>
      <c r="B10" s="111"/>
      <c r="I10" s="104"/>
      <c r="DI10" s="110"/>
      <c r="DJ10" s="110"/>
      <c r="DK10" s="110"/>
      <c r="DL10" s="110"/>
      <c r="DM10" s="110"/>
    </row>
    <row r="11" spans="1:117" ht="32.25" customHeight="1" thickBot="1" thickTop="1">
      <c r="A11" s="109" t="s">
        <v>122</v>
      </c>
      <c r="B11" s="108" t="s">
        <v>121</v>
      </c>
      <c r="C11" s="78"/>
      <c r="J11" s="78"/>
      <c r="K11" s="78"/>
      <c r="L11" s="78"/>
      <c r="M11" s="78"/>
      <c r="N11" s="78"/>
      <c r="O11" s="78"/>
      <c r="P11" s="78"/>
      <c r="Q11" s="78"/>
      <c r="DI11" s="107"/>
      <c r="DJ11" s="107"/>
      <c r="DL11" s="107"/>
      <c r="DM11" s="107"/>
    </row>
    <row r="12" spans="1:116" ht="30" customHeight="1" thickBot="1" thickTop="1">
      <c r="A12" s="106">
        <f>DATA!E38</f>
        <v>50000</v>
      </c>
      <c r="B12" s="105" t="str">
        <f aca="true" t="shared" si="0" ref="B12:B59">IF(A12="","",CONCATENATE("(",Q12," rupees only)"))</f>
        <v>(Fifty Thousand rupees only)</v>
      </c>
      <c r="C12" s="86">
        <f aca="true" t="shared" si="1" ref="C12:C59">INT(A12/100000)</f>
        <v>0</v>
      </c>
      <c r="D12" s="86">
        <f aca="true" t="shared" si="2" ref="D12:D59">INT(A12/1000-C12*100)</f>
        <v>50</v>
      </c>
      <c r="E12" s="86">
        <f aca="true" t="shared" si="3" ref="E12:E59">INT(A12/100-C12*1000-D12*10)</f>
        <v>0</v>
      </c>
      <c r="F12" s="86">
        <f aca="true" t="shared" si="4" ref="F12:F59">INT(A12-C12*100000-D12*1000-E12*100)</f>
        <v>0</v>
      </c>
      <c r="G12" s="86">
        <f aca="true" t="shared" si="5" ref="G12:G59">IF(C12=0,"",LOOKUP(C12,$K$4:$DE$4,$K$5:$DE$5))</f>
      </c>
      <c r="H12" s="86" t="str">
        <f aca="true" t="shared" si="6" ref="H12:H59">IF(D12=0,"",LOOKUP(D12,$K$4:$DE$4,$K$5:$DE$5))</f>
        <v>Fifty</v>
      </c>
      <c r="I12" s="86">
        <f aca="true" t="shared" si="7" ref="I12:I59">IF(E12=0,"",LOOKUP(E12,$K$4:$S$4,$K$5:$S$5))</f>
      </c>
      <c r="J12" s="86">
        <f aca="true" t="shared" si="8" ref="J12:J59">IF(F12=0,"",LOOKUP(F12,$K$4:$DE$4,$K$5:$DE$5))</f>
      </c>
      <c r="K12" s="86">
        <f aca="true" t="shared" si="9" ref="K12:K59">IF(AND(E12=0,F12=0),1,2)</f>
        <v>1</v>
      </c>
      <c r="L12" s="86">
        <f aca="true" t="shared" si="10" ref="L12:L59">IF(F12=0,3,4)</f>
        <v>3</v>
      </c>
      <c r="M12" s="86">
        <f aca="true" t="shared" si="11" ref="M12:M59">IF(OR(K12=1,L12=3),5,6)</f>
        <v>5</v>
      </c>
      <c r="N12" s="86">
        <f aca="true" t="shared" si="12" ref="N12:N59">IF(C12&gt;1," Lakhs ",IF(C12&gt;0," Lakh ",""))</f>
      </c>
      <c r="O12" s="86" t="str">
        <f aca="true" t="shared" si="13" ref="O12:O59">IF(D12&gt;0," Thousand ","")</f>
        <v> Thousand </v>
      </c>
      <c r="P12" s="86">
        <f aca="true" t="shared" si="14" ref="P12:P59">IF(E12&gt;0," Hundred ","")</f>
      </c>
      <c r="Q12" s="85" t="str">
        <f aca="true" t="shared" si="15" ref="Q12:Q59">IF(A12=0,"Zero",IF(A12&gt;0,TRIM(CONCATENATE(G12,N12,H12,O12,I12,P12,IF(AND(A12&gt;100,M12=6)," and ",""),J12)),""))</f>
        <v>Fifty Thousand</v>
      </c>
      <c r="DF12" s="98"/>
      <c r="DH12" s="101"/>
      <c r="DI12" s="101"/>
      <c r="DL12" s="101"/>
    </row>
    <row r="13" spans="1:116" ht="30" customHeight="1" thickBot="1">
      <c r="A13" s="92"/>
      <c r="B13" s="91">
        <f t="shared" si="0"/>
      </c>
      <c r="C13" s="86">
        <f t="shared" si="1"/>
        <v>0</v>
      </c>
      <c r="D13" s="86">
        <f t="shared" si="2"/>
        <v>0</v>
      </c>
      <c r="E13" s="86">
        <f t="shared" si="3"/>
        <v>0</v>
      </c>
      <c r="F13" s="86">
        <f t="shared" si="4"/>
        <v>0</v>
      </c>
      <c r="G13" s="86">
        <f t="shared" si="5"/>
      </c>
      <c r="H13" s="86">
        <f t="shared" si="6"/>
      </c>
      <c r="I13" s="86">
        <f t="shared" si="7"/>
      </c>
      <c r="J13" s="86">
        <f t="shared" si="8"/>
      </c>
      <c r="K13" s="86">
        <f t="shared" si="9"/>
        <v>1</v>
      </c>
      <c r="L13" s="86">
        <f t="shared" si="10"/>
        <v>3</v>
      </c>
      <c r="M13" s="86">
        <f t="shared" si="11"/>
        <v>5</v>
      </c>
      <c r="N13" s="86">
        <f t="shared" si="12"/>
      </c>
      <c r="O13" s="86">
        <f t="shared" si="13"/>
      </c>
      <c r="P13" s="86">
        <f t="shared" si="14"/>
      </c>
      <c r="Q13" s="85" t="str">
        <f t="shared" si="15"/>
        <v>Zero</v>
      </c>
      <c r="DH13" s="104"/>
      <c r="DI13" s="101"/>
      <c r="DL13" s="101"/>
    </row>
    <row r="14" spans="1:116" ht="30" customHeight="1" thickBot="1">
      <c r="A14" s="95"/>
      <c r="B14" s="87">
        <f t="shared" si="0"/>
      </c>
      <c r="C14" s="86">
        <f t="shared" si="1"/>
        <v>0</v>
      </c>
      <c r="D14" s="86">
        <f t="shared" si="2"/>
        <v>0</v>
      </c>
      <c r="E14" s="86">
        <f t="shared" si="3"/>
        <v>0</v>
      </c>
      <c r="F14" s="86">
        <f t="shared" si="4"/>
        <v>0</v>
      </c>
      <c r="G14" s="86">
        <f t="shared" si="5"/>
      </c>
      <c r="H14" s="86">
        <f t="shared" si="6"/>
      </c>
      <c r="I14" s="86">
        <f t="shared" si="7"/>
      </c>
      <c r="J14" s="86">
        <f t="shared" si="8"/>
      </c>
      <c r="K14" s="86">
        <f t="shared" si="9"/>
        <v>1</v>
      </c>
      <c r="L14" s="86">
        <f t="shared" si="10"/>
        <v>3</v>
      </c>
      <c r="M14" s="86">
        <f t="shared" si="11"/>
        <v>5</v>
      </c>
      <c r="N14" s="86">
        <f t="shared" si="12"/>
      </c>
      <c r="O14" s="86">
        <f t="shared" si="13"/>
      </c>
      <c r="P14" s="86">
        <f t="shared" si="14"/>
      </c>
      <c r="Q14" s="85" t="str">
        <f t="shared" si="15"/>
        <v>Zero</v>
      </c>
      <c r="DH14" s="103"/>
      <c r="DI14" s="101"/>
      <c r="DJ14" s="102"/>
      <c r="DL14" s="101"/>
    </row>
    <row r="15" spans="1:116" ht="30" customHeight="1" thickBot="1">
      <c r="A15" s="95"/>
      <c r="B15" s="93">
        <f t="shared" si="0"/>
      </c>
      <c r="C15" s="86">
        <f t="shared" si="1"/>
        <v>0</v>
      </c>
      <c r="D15" s="86">
        <f t="shared" si="2"/>
        <v>0</v>
      </c>
      <c r="E15" s="86">
        <f t="shared" si="3"/>
        <v>0</v>
      </c>
      <c r="F15" s="86">
        <f t="shared" si="4"/>
        <v>0</v>
      </c>
      <c r="G15" s="86">
        <f t="shared" si="5"/>
      </c>
      <c r="H15" s="86">
        <f t="shared" si="6"/>
      </c>
      <c r="I15" s="86">
        <f t="shared" si="7"/>
      </c>
      <c r="J15" s="86">
        <f t="shared" si="8"/>
      </c>
      <c r="K15" s="86">
        <f t="shared" si="9"/>
        <v>1</v>
      </c>
      <c r="L15" s="86">
        <f t="shared" si="10"/>
        <v>3</v>
      </c>
      <c r="M15" s="86">
        <f t="shared" si="11"/>
        <v>5</v>
      </c>
      <c r="N15" s="86">
        <f t="shared" si="12"/>
      </c>
      <c r="O15" s="86">
        <f t="shared" si="13"/>
      </c>
      <c r="P15" s="86">
        <f t="shared" si="14"/>
      </c>
      <c r="Q15" s="85" t="str">
        <f t="shared" si="15"/>
        <v>Zero</v>
      </c>
      <c r="DH15" s="102"/>
      <c r="DL15" s="101"/>
    </row>
    <row r="16" spans="1:116" ht="30" customHeight="1" thickBot="1">
      <c r="A16" s="95"/>
      <c r="B16" s="93">
        <f t="shared" si="0"/>
      </c>
      <c r="C16" s="86">
        <f t="shared" si="1"/>
        <v>0</v>
      </c>
      <c r="D16" s="86">
        <f t="shared" si="2"/>
        <v>0</v>
      </c>
      <c r="E16" s="86">
        <f t="shared" si="3"/>
        <v>0</v>
      </c>
      <c r="F16" s="86">
        <f t="shared" si="4"/>
        <v>0</v>
      </c>
      <c r="G16" s="86">
        <f t="shared" si="5"/>
      </c>
      <c r="H16" s="86">
        <f t="shared" si="6"/>
      </c>
      <c r="I16" s="86">
        <f t="shared" si="7"/>
      </c>
      <c r="J16" s="86">
        <f t="shared" si="8"/>
      </c>
      <c r="K16" s="86">
        <f t="shared" si="9"/>
        <v>1</v>
      </c>
      <c r="L16" s="86">
        <f t="shared" si="10"/>
        <v>3</v>
      </c>
      <c r="M16" s="86">
        <f t="shared" si="11"/>
        <v>5</v>
      </c>
      <c r="N16" s="86">
        <f t="shared" si="12"/>
      </c>
      <c r="O16" s="86">
        <f t="shared" si="13"/>
      </c>
      <c r="P16" s="86">
        <f t="shared" si="14"/>
      </c>
      <c r="Q16" s="85" t="str">
        <f t="shared" si="15"/>
        <v>Zero</v>
      </c>
      <c r="DI16" s="101"/>
      <c r="DL16" s="101"/>
    </row>
    <row r="17" spans="1:110" ht="30" customHeight="1" thickBot="1">
      <c r="A17" s="100"/>
      <c r="B17" s="99">
        <f t="shared" si="0"/>
      </c>
      <c r="C17" s="86">
        <f t="shared" si="1"/>
        <v>0</v>
      </c>
      <c r="D17" s="86">
        <f t="shared" si="2"/>
        <v>0</v>
      </c>
      <c r="E17" s="86">
        <f t="shared" si="3"/>
        <v>0</v>
      </c>
      <c r="F17" s="86">
        <f t="shared" si="4"/>
        <v>0</v>
      </c>
      <c r="G17" s="86">
        <f t="shared" si="5"/>
      </c>
      <c r="H17" s="86">
        <f t="shared" si="6"/>
      </c>
      <c r="I17" s="86">
        <f t="shared" si="7"/>
      </c>
      <c r="J17" s="86">
        <f t="shared" si="8"/>
      </c>
      <c r="K17" s="86">
        <f t="shared" si="9"/>
        <v>1</v>
      </c>
      <c r="L17" s="86">
        <f t="shared" si="10"/>
        <v>3</v>
      </c>
      <c r="M17" s="86">
        <f t="shared" si="11"/>
        <v>5</v>
      </c>
      <c r="N17" s="86">
        <f t="shared" si="12"/>
      </c>
      <c r="O17" s="86">
        <f t="shared" si="13"/>
      </c>
      <c r="P17" s="86">
        <f t="shared" si="14"/>
      </c>
      <c r="Q17" s="85" t="str">
        <f t="shared" si="15"/>
        <v>Zero</v>
      </c>
      <c r="DF17" s="98"/>
    </row>
    <row r="18" spans="1:114" ht="30" customHeight="1" thickBot="1">
      <c r="A18" s="92"/>
      <c r="B18" s="94">
        <f t="shared" si="0"/>
      </c>
      <c r="C18" s="86">
        <f t="shared" si="1"/>
        <v>0</v>
      </c>
      <c r="D18" s="86">
        <f t="shared" si="2"/>
        <v>0</v>
      </c>
      <c r="E18" s="86">
        <f t="shared" si="3"/>
        <v>0</v>
      </c>
      <c r="F18" s="86">
        <f t="shared" si="4"/>
        <v>0</v>
      </c>
      <c r="G18" s="86">
        <f t="shared" si="5"/>
      </c>
      <c r="H18" s="86">
        <f t="shared" si="6"/>
      </c>
      <c r="I18" s="86">
        <f t="shared" si="7"/>
      </c>
      <c r="J18" s="86">
        <f t="shared" si="8"/>
      </c>
      <c r="K18" s="86">
        <f t="shared" si="9"/>
        <v>1</v>
      </c>
      <c r="L18" s="86">
        <f t="shared" si="10"/>
        <v>3</v>
      </c>
      <c r="M18" s="86">
        <f t="shared" si="11"/>
        <v>5</v>
      </c>
      <c r="N18" s="86">
        <f t="shared" si="12"/>
      </c>
      <c r="O18" s="86">
        <f t="shared" si="13"/>
      </c>
      <c r="P18" s="86">
        <f t="shared" si="14"/>
      </c>
      <c r="Q18" s="85" t="str">
        <f t="shared" si="15"/>
        <v>Zero</v>
      </c>
      <c r="DI18" s="271"/>
      <c r="DJ18" s="271"/>
    </row>
    <row r="19" spans="1:17" ht="30" customHeight="1" thickBot="1">
      <c r="A19" s="92"/>
      <c r="B19" s="93">
        <f t="shared" si="0"/>
      </c>
      <c r="C19" s="86">
        <f t="shared" si="1"/>
        <v>0</v>
      </c>
      <c r="D19" s="86">
        <f t="shared" si="2"/>
        <v>0</v>
      </c>
      <c r="E19" s="86">
        <f t="shared" si="3"/>
        <v>0</v>
      </c>
      <c r="F19" s="86">
        <f t="shared" si="4"/>
        <v>0</v>
      </c>
      <c r="G19" s="86">
        <f t="shared" si="5"/>
      </c>
      <c r="H19" s="86">
        <f t="shared" si="6"/>
      </c>
      <c r="I19" s="86">
        <f t="shared" si="7"/>
      </c>
      <c r="J19" s="86">
        <f t="shared" si="8"/>
      </c>
      <c r="K19" s="86">
        <f t="shared" si="9"/>
        <v>1</v>
      </c>
      <c r="L19" s="86">
        <f t="shared" si="10"/>
        <v>3</v>
      </c>
      <c r="M19" s="86">
        <f t="shared" si="11"/>
        <v>5</v>
      </c>
      <c r="N19" s="86">
        <f t="shared" si="12"/>
      </c>
      <c r="O19" s="86">
        <f t="shared" si="13"/>
      </c>
      <c r="P19" s="86">
        <f t="shared" si="14"/>
      </c>
      <c r="Q19" s="85" t="str">
        <f t="shared" si="15"/>
        <v>Zero</v>
      </c>
    </row>
    <row r="20" spans="1:17" ht="30" customHeight="1" thickBot="1">
      <c r="A20" s="95"/>
      <c r="B20" s="93">
        <f t="shared" si="0"/>
      </c>
      <c r="C20" s="86">
        <f t="shared" si="1"/>
        <v>0</v>
      </c>
      <c r="D20" s="86">
        <f t="shared" si="2"/>
        <v>0</v>
      </c>
      <c r="E20" s="86">
        <f t="shared" si="3"/>
        <v>0</v>
      </c>
      <c r="F20" s="86">
        <f t="shared" si="4"/>
        <v>0</v>
      </c>
      <c r="G20" s="86">
        <f t="shared" si="5"/>
      </c>
      <c r="H20" s="86">
        <f t="shared" si="6"/>
      </c>
      <c r="I20" s="86">
        <f t="shared" si="7"/>
      </c>
      <c r="J20" s="86">
        <f t="shared" si="8"/>
      </c>
      <c r="K20" s="86">
        <f t="shared" si="9"/>
        <v>1</v>
      </c>
      <c r="L20" s="86">
        <f t="shared" si="10"/>
        <v>3</v>
      </c>
      <c r="M20" s="86">
        <f t="shared" si="11"/>
        <v>5</v>
      </c>
      <c r="N20" s="86">
        <f t="shared" si="12"/>
      </c>
      <c r="O20" s="86">
        <f t="shared" si="13"/>
      </c>
      <c r="P20" s="86">
        <f t="shared" si="14"/>
      </c>
      <c r="Q20" s="85" t="str">
        <f t="shared" si="15"/>
        <v>Zero</v>
      </c>
    </row>
    <row r="21" spans="1:17" ht="30" customHeight="1" thickBot="1">
      <c r="A21" s="95"/>
      <c r="B21" s="97">
        <f t="shared" si="0"/>
      </c>
      <c r="C21" s="86">
        <f t="shared" si="1"/>
        <v>0</v>
      </c>
      <c r="D21" s="86">
        <f t="shared" si="2"/>
        <v>0</v>
      </c>
      <c r="E21" s="86">
        <f t="shared" si="3"/>
        <v>0</v>
      </c>
      <c r="F21" s="86">
        <f t="shared" si="4"/>
        <v>0</v>
      </c>
      <c r="G21" s="86">
        <f t="shared" si="5"/>
      </c>
      <c r="H21" s="86">
        <f t="shared" si="6"/>
      </c>
      <c r="I21" s="86">
        <f t="shared" si="7"/>
      </c>
      <c r="J21" s="86">
        <f t="shared" si="8"/>
      </c>
      <c r="K21" s="86">
        <f t="shared" si="9"/>
        <v>1</v>
      </c>
      <c r="L21" s="86">
        <f t="shared" si="10"/>
        <v>3</v>
      </c>
      <c r="M21" s="86">
        <f t="shared" si="11"/>
        <v>5</v>
      </c>
      <c r="N21" s="86">
        <f t="shared" si="12"/>
      </c>
      <c r="O21" s="86">
        <f t="shared" si="13"/>
      </c>
      <c r="P21" s="86">
        <f t="shared" si="14"/>
      </c>
      <c r="Q21" s="85" t="str">
        <f t="shared" si="15"/>
        <v>Zero</v>
      </c>
    </row>
    <row r="22" spans="1:17" ht="30" customHeight="1" thickBot="1">
      <c r="A22" s="95"/>
      <c r="B22" s="87">
        <f t="shared" si="0"/>
      </c>
      <c r="C22" s="86">
        <f t="shared" si="1"/>
        <v>0</v>
      </c>
      <c r="D22" s="86">
        <f t="shared" si="2"/>
        <v>0</v>
      </c>
      <c r="E22" s="86">
        <f t="shared" si="3"/>
        <v>0</v>
      </c>
      <c r="F22" s="86">
        <f t="shared" si="4"/>
        <v>0</v>
      </c>
      <c r="G22" s="86">
        <f t="shared" si="5"/>
      </c>
      <c r="H22" s="86">
        <f t="shared" si="6"/>
      </c>
      <c r="I22" s="86">
        <f t="shared" si="7"/>
      </c>
      <c r="J22" s="86">
        <f t="shared" si="8"/>
      </c>
      <c r="K22" s="86">
        <f t="shared" si="9"/>
        <v>1</v>
      </c>
      <c r="L22" s="86">
        <f t="shared" si="10"/>
        <v>3</v>
      </c>
      <c r="M22" s="86">
        <f t="shared" si="11"/>
        <v>5</v>
      </c>
      <c r="N22" s="86">
        <f t="shared" si="12"/>
      </c>
      <c r="O22" s="86">
        <f t="shared" si="13"/>
      </c>
      <c r="P22" s="86">
        <f t="shared" si="14"/>
      </c>
      <c r="Q22" s="85" t="str">
        <f t="shared" si="15"/>
        <v>Zero</v>
      </c>
    </row>
    <row r="23" spans="1:17" ht="30" customHeight="1" thickBot="1">
      <c r="A23" s="95"/>
      <c r="B23" s="94">
        <f t="shared" si="0"/>
      </c>
      <c r="C23" s="86">
        <f t="shared" si="1"/>
        <v>0</v>
      </c>
      <c r="D23" s="86">
        <f t="shared" si="2"/>
        <v>0</v>
      </c>
      <c r="E23" s="86">
        <f t="shared" si="3"/>
        <v>0</v>
      </c>
      <c r="F23" s="86">
        <f t="shared" si="4"/>
        <v>0</v>
      </c>
      <c r="G23" s="86">
        <f t="shared" si="5"/>
      </c>
      <c r="H23" s="86">
        <f t="shared" si="6"/>
      </c>
      <c r="I23" s="86">
        <f t="shared" si="7"/>
      </c>
      <c r="J23" s="86">
        <f t="shared" si="8"/>
      </c>
      <c r="K23" s="86">
        <f t="shared" si="9"/>
        <v>1</v>
      </c>
      <c r="L23" s="86">
        <f t="shared" si="10"/>
        <v>3</v>
      </c>
      <c r="M23" s="86">
        <f t="shared" si="11"/>
        <v>5</v>
      </c>
      <c r="N23" s="86">
        <f t="shared" si="12"/>
      </c>
      <c r="O23" s="86">
        <f t="shared" si="13"/>
      </c>
      <c r="P23" s="86">
        <f t="shared" si="14"/>
      </c>
      <c r="Q23" s="85" t="str">
        <f t="shared" si="15"/>
        <v>Zero</v>
      </c>
    </row>
    <row r="24" spans="1:17" ht="30" customHeight="1" thickBot="1">
      <c r="A24" s="88"/>
      <c r="B24" s="94">
        <f t="shared" si="0"/>
      </c>
      <c r="C24" s="86">
        <f t="shared" si="1"/>
        <v>0</v>
      </c>
      <c r="D24" s="86">
        <f t="shared" si="2"/>
        <v>0</v>
      </c>
      <c r="E24" s="86">
        <f t="shared" si="3"/>
        <v>0</v>
      </c>
      <c r="F24" s="86">
        <f t="shared" si="4"/>
        <v>0</v>
      </c>
      <c r="G24" s="86">
        <f t="shared" si="5"/>
      </c>
      <c r="H24" s="86">
        <f t="shared" si="6"/>
      </c>
      <c r="I24" s="86">
        <f t="shared" si="7"/>
      </c>
      <c r="J24" s="86">
        <f t="shared" si="8"/>
      </c>
      <c r="K24" s="86">
        <f t="shared" si="9"/>
        <v>1</v>
      </c>
      <c r="L24" s="86">
        <f t="shared" si="10"/>
        <v>3</v>
      </c>
      <c r="M24" s="86">
        <f t="shared" si="11"/>
        <v>5</v>
      </c>
      <c r="N24" s="86">
        <f t="shared" si="12"/>
      </c>
      <c r="O24" s="86">
        <f t="shared" si="13"/>
      </c>
      <c r="P24" s="86">
        <f t="shared" si="14"/>
      </c>
      <c r="Q24" s="85" t="str">
        <f t="shared" si="15"/>
        <v>Zero</v>
      </c>
    </row>
    <row r="25" spans="1:17" ht="30" customHeight="1" thickBot="1">
      <c r="A25" s="92"/>
      <c r="B25" s="94">
        <f t="shared" si="0"/>
      </c>
      <c r="C25" s="86">
        <f t="shared" si="1"/>
        <v>0</v>
      </c>
      <c r="D25" s="86">
        <f t="shared" si="2"/>
        <v>0</v>
      </c>
      <c r="E25" s="86">
        <f t="shared" si="3"/>
        <v>0</v>
      </c>
      <c r="F25" s="86">
        <f t="shared" si="4"/>
        <v>0</v>
      </c>
      <c r="G25" s="86">
        <f t="shared" si="5"/>
      </c>
      <c r="H25" s="86">
        <f t="shared" si="6"/>
      </c>
      <c r="I25" s="86">
        <f t="shared" si="7"/>
      </c>
      <c r="J25" s="86">
        <f t="shared" si="8"/>
      </c>
      <c r="K25" s="86">
        <f t="shared" si="9"/>
        <v>1</v>
      </c>
      <c r="L25" s="86">
        <f t="shared" si="10"/>
        <v>3</v>
      </c>
      <c r="M25" s="86">
        <f t="shared" si="11"/>
        <v>5</v>
      </c>
      <c r="N25" s="86">
        <f t="shared" si="12"/>
      </c>
      <c r="O25" s="86">
        <f t="shared" si="13"/>
      </c>
      <c r="P25" s="86">
        <f t="shared" si="14"/>
      </c>
      <c r="Q25" s="85" t="str">
        <f t="shared" si="15"/>
        <v>Zero</v>
      </c>
    </row>
    <row r="26" spans="1:17" ht="30" customHeight="1" thickBot="1">
      <c r="A26" s="92"/>
      <c r="B26" s="94">
        <f t="shared" si="0"/>
      </c>
      <c r="C26" s="86">
        <f t="shared" si="1"/>
        <v>0</v>
      </c>
      <c r="D26" s="86">
        <f t="shared" si="2"/>
        <v>0</v>
      </c>
      <c r="E26" s="86">
        <f t="shared" si="3"/>
        <v>0</v>
      </c>
      <c r="F26" s="86">
        <f t="shared" si="4"/>
        <v>0</v>
      </c>
      <c r="G26" s="86">
        <f t="shared" si="5"/>
      </c>
      <c r="H26" s="86">
        <f t="shared" si="6"/>
      </c>
      <c r="I26" s="86">
        <f t="shared" si="7"/>
      </c>
      <c r="J26" s="86">
        <f t="shared" si="8"/>
      </c>
      <c r="K26" s="86">
        <f t="shared" si="9"/>
        <v>1</v>
      </c>
      <c r="L26" s="86">
        <f t="shared" si="10"/>
        <v>3</v>
      </c>
      <c r="M26" s="86">
        <f t="shared" si="11"/>
        <v>5</v>
      </c>
      <c r="N26" s="86">
        <f t="shared" si="12"/>
      </c>
      <c r="O26" s="86">
        <f t="shared" si="13"/>
      </c>
      <c r="P26" s="86">
        <f t="shared" si="14"/>
      </c>
      <c r="Q26" s="85" t="str">
        <f t="shared" si="15"/>
        <v>Zero</v>
      </c>
    </row>
    <row r="27" spans="1:17" ht="30" customHeight="1" thickBot="1">
      <c r="A27" s="92"/>
      <c r="B27" s="94">
        <f t="shared" si="0"/>
      </c>
      <c r="C27" s="86">
        <f t="shared" si="1"/>
        <v>0</v>
      </c>
      <c r="D27" s="86">
        <f t="shared" si="2"/>
        <v>0</v>
      </c>
      <c r="E27" s="86">
        <f t="shared" si="3"/>
        <v>0</v>
      </c>
      <c r="F27" s="86">
        <f t="shared" si="4"/>
        <v>0</v>
      </c>
      <c r="G27" s="86">
        <f t="shared" si="5"/>
      </c>
      <c r="H27" s="86">
        <f t="shared" si="6"/>
      </c>
      <c r="I27" s="86">
        <f t="shared" si="7"/>
      </c>
      <c r="J27" s="86">
        <f t="shared" si="8"/>
      </c>
      <c r="K27" s="86">
        <f t="shared" si="9"/>
        <v>1</v>
      </c>
      <c r="L27" s="86">
        <f t="shared" si="10"/>
        <v>3</v>
      </c>
      <c r="M27" s="86">
        <f t="shared" si="11"/>
        <v>5</v>
      </c>
      <c r="N27" s="86">
        <f t="shared" si="12"/>
      </c>
      <c r="O27" s="86">
        <f t="shared" si="13"/>
      </c>
      <c r="P27" s="86">
        <f t="shared" si="14"/>
      </c>
      <c r="Q27" s="85" t="str">
        <f t="shared" si="15"/>
        <v>Zero</v>
      </c>
    </row>
    <row r="28" spans="1:17" ht="30" customHeight="1" thickBot="1">
      <c r="A28" s="92"/>
      <c r="B28" s="94">
        <f t="shared" si="0"/>
      </c>
      <c r="C28" s="86">
        <f t="shared" si="1"/>
        <v>0</v>
      </c>
      <c r="D28" s="86">
        <f t="shared" si="2"/>
        <v>0</v>
      </c>
      <c r="E28" s="86">
        <f t="shared" si="3"/>
        <v>0</v>
      </c>
      <c r="F28" s="86">
        <f t="shared" si="4"/>
        <v>0</v>
      </c>
      <c r="G28" s="86">
        <f t="shared" si="5"/>
      </c>
      <c r="H28" s="86">
        <f t="shared" si="6"/>
      </c>
      <c r="I28" s="86">
        <f t="shared" si="7"/>
      </c>
      <c r="J28" s="86">
        <f t="shared" si="8"/>
      </c>
      <c r="K28" s="86">
        <f t="shared" si="9"/>
        <v>1</v>
      </c>
      <c r="L28" s="86">
        <f t="shared" si="10"/>
        <v>3</v>
      </c>
      <c r="M28" s="86">
        <f t="shared" si="11"/>
        <v>5</v>
      </c>
      <c r="N28" s="86">
        <f t="shared" si="12"/>
      </c>
      <c r="O28" s="86">
        <f t="shared" si="13"/>
      </c>
      <c r="P28" s="86">
        <f t="shared" si="14"/>
      </c>
      <c r="Q28" s="85" t="str">
        <f t="shared" si="15"/>
        <v>Zero</v>
      </c>
    </row>
    <row r="29" spans="1:17" ht="30" customHeight="1" thickBot="1">
      <c r="A29" s="92"/>
      <c r="B29" s="94">
        <f t="shared" si="0"/>
      </c>
      <c r="C29" s="86">
        <f t="shared" si="1"/>
        <v>0</v>
      </c>
      <c r="D29" s="86">
        <f t="shared" si="2"/>
        <v>0</v>
      </c>
      <c r="E29" s="86">
        <f t="shared" si="3"/>
        <v>0</v>
      </c>
      <c r="F29" s="86">
        <f t="shared" si="4"/>
        <v>0</v>
      </c>
      <c r="G29" s="86">
        <f t="shared" si="5"/>
      </c>
      <c r="H29" s="86">
        <f t="shared" si="6"/>
      </c>
      <c r="I29" s="86">
        <f t="shared" si="7"/>
      </c>
      <c r="J29" s="86">
        <f t="shared" si="8"/>
      </c>
      <c r="K29" s="86">
        <f t="shared" si="9"/>
        <v>1</v>
      </c>
      <c r="L29" s="86">
        <f t="shared" si="10"/>
        <v>3</v>
      </c>
      <c r="M29" s="86">
        <f t="shared" si="11"/>
        <v>5</v>
      </c>
      <c r="N29" s="86">
        <f t="shared" si="12"/>
      </c>
      <c r="O29" s="86">
        <f t="shared" si="13"/>
      </c>
      <c r="P29" s="86">
        <f t="shared" si="14"/>
      </c>
      <c r="Q29" s="85" t="str">
        <f t="shared" si="15"/>
        <v>Zero</v>
      </c>
    </row>
    <row r="30" spans="1:17" ht="30" customHeight="1" thickBot="1">
      <c r="A30" s="95"/>
      <c r="B30" s="94">
        <f t="shared" si="0"/>
      </c>
      <c r="C30" s="86">
        <f t="shared" si="1"/>
        <v>0</v>
      </c>
      <c r="D30" s="86">
        <f t="shared" si="2"/>
        <v>0</v>
      </c>
      <c r="E30" s="86">
        <f t="shared" si="3"/>
        <v>0</v>
      </c>
      <c r="F30" s="86">
        <f t="shared" si="4"/>
        <v>0</v>
      </c>
      <c r="G30" s="86">
        <f t="shared" si="5"/>
      </c>
      <c r="H30" s="86">
        <f t="shared" si="6"/>
      </c>
      <c r="I30" s="86">
        <f t="shared" si="7"/>
      </c>
      <c r="J30" s="86">
        <f t="shared" si="8"/>
      </c>
      <c r="K30" s="86">
        <f t="shared" si="9"/>
        <v>1</v>
      </c>
      <c r="L30" s="86">
        <f t="shared" si="10"/>
        <v>3</v>
      </c>
      <c r="M30" s="86">
        <f t="shared" si="11"/>
        <v>5</v>
      </c>
      <c r="N30" s="86">
        <f t="shared" si="12"/>
      </c>
      <c r="O30" s="86">
        <f t="shared" si="13"/>
      </c>
      <c r="P30" s="86">
        <f t="shared" si="14"/>
      </c>
      <c r="Q30" s="85" t="str">
        <f t="shared" si="15"/>
        <v>Zero</v>
      </c>
    </row>
    <row r="31" spans="1:17" ht="30" customHeight="1" thickBot="1">
      <c r="A31" s="88"/>
      <c r="B31" s="93">
        <f t="shared" si="0"/>
      </c>
      <c r="C31" s="86">
        <f t="shared" si="1"/>
        <v>0</v>
      </c>
      <c r="D31" s="86">
        <f t="shared" si="2"/>
        <v>0</v>
      </c>
      <c r="E31" s="86">
        <f t="shared" si="3"/>
        <v>0</v>
      </c>
      <c r="F31" s="86">
        <f t="shared" si="4"/>
        <v>0</v>
      </c>
      <c r="G31" s="86">
        <f t="shared" si="5"/>
      </c>
      <c r="H31" s="86">
        <f t="shared" si="6"/>
      </c>
      <c r="I31" s="86">
        <f t="shared" si="7"/>
      </c>
      <c r="J31" s="86">
        <f t="shared" si="8"/>
      </c>
      <c r="K31" s="86">
        <f t="shared" si="9"/>
        <v>1</v>
      </c>
      <c r="L31" s="86">
        <f t="shared" si="10"/>
        <v>3</v>
      </c>
      <c r="M31" s="86">
        <f t="shared" si="11"/>
        <v>5</v>
      </c>
      <c r="N31" s="86">
        <f t="shared" si="12"/>
      </c>
      <c r="O31" s="86">
        <f t="shared" si="13"/>
      </c>
      <c r="P31" s="86">
        <f t="shared" si="14"/>
      </c>
      <c r="Q31" s="85" t="str">
        <f t="shared" si="15"/>
        <v>Zero</v>
      </c>
    </row>
    <row r="32" spans="1:17" ht="30" customHeight="1" thickBot="1">
      <c r="A32" s="96"/>
      <c r="B32" s="93">
        <f t="shared" si="0"/>
      </c>
      <c r="C32" s="86">
        <f t="shared" si="1"/>
        <v>0</v>
      </c>
      <c r="D32" s="86">
        <f t="shared" si="2"/>
        <v>0</v>
      </c>
      <c r="E32" s="86">
        <f t="shared" si="3"/>
        <v>0</v>
      </c>
      <c r="F32" s="86">
        <f t="shared" si="4"/>
        <v>0</v>
      </c>
      <c r="G32" s="86">
        <f t="shared" si="5"/>
      </c>
      <c r="H32" s="86">
        <f t="shared" si="6"/>
      </c>
      <c r="I32" s="86">
        <f t="shared" si="7"/>
      </c>
      <c r="J32" s="86">
        <f t="shared" si="8"/>
      </c>
      <c r="K32" s="86">
        <f t="shared" si="9"/>
        <v>1</v>
      </c>
      <c r="L32" s="86">
        <f t="shared" si="10"/>
        <v>3</v>
      </c>
      <c r="M32" s="86">
        <f t="shared" si="11"/>
        <v>5</v>
      </c>
      <c r="N32" s="86">
        <f t="shared" si="12"/>
      </c>
      <c r="O32" s="86">
        <f t="shared" si="13"/>
      </c>
      <c r="P32" s="86">
        <f t="shared" si="14"/>
      </c>
      <c r="Q32" s="85" t="str">
        <f t="shared" si="15"/>
        <v>Zero</v>
      </c>
    </row>
    <row r="33" spans="1:17" s="75" customFormat="1" ht="30" customHeight="1" thickBot="1">
      <c r="A33" s="92"/>
      <c r="B33" s="93">
        <f t="shared" si="0"/>
      </c>
      <c r="C33" s="86">
        <f t="shared" si="1"/>
        <v>0</v>
      </c>
      <c r="D33" s="86">
        <f t="shared" si="2"/>
        <v>0</v>
      </c>
      <c r="E33" s="86">
        <f t="shared" si="3"/>
        <v>0</v>
      </c>
      <c r="F33" s="86">
        <f t="shared" si="4"/>
        <v>0</v>
      </c>
      <c r="G33" s="86">
        <f t="shared" si="5"/>
      </c>
      <c r="H33" s="86">
        <f t="shared" si="6"/>
      </c>
      <c r="I33" s="86">
        <f t="shared" si="7"/>
      </c>
      <c r="J33" s="86">
        <f t="shared" si="8"/>
      </c>
      <c r="K33" s="86">
        <f t="shared" si="9"/>
        <v>1</v>
      </c>
      <c r="L33" s="86">
        <f t="shared" si="10"/>
        <v>3</v>
      </c>
      <c r="M33" s="86">
        <f t="shared" si="11"/>
        <v>5</v>
      </c>
      <c r="N33" s="86">
        <f t="shared" si="12"/>
      </c>
      <c r="O33" s="86">
        <f t="shared" si="13"/>
      </c>
      <c r="P33" s="86">
        <f t="shared" si="14"/>
      </c>
      <c r="Q33" s="85" t="str">
        <f t="shared" si="15"/>
        <v>Zero</v>
      </c>
    </row>
    <row r="34" spans="1:17" s="75" customFormat="1" ht="30" customHeight="1" thickBot="1">
      <c r="A34" s="95"/>
      <c r="B34" s="87">
        <f t="shared" si="0"/>
      </c>
      <c r="C34" s="86">
        <f t="shared" si="1"/>
        <v>0</v>
      </c>
      <c r="D34" s="86">
        <f t="shared" si="2"/>
        <v>0</v>
      </c>
      <c r="E34" s="86">
        <f t="shared" si="3"/>
        <v>0</v>
      </c>
      <c r="F34" s="86">
        <f t="shared" si="4"/>
        <v>0</v>
      </c>
      <c r="G34" s="86">
        <f t="shared" si="5"/>
      </c>
      <c r="H34" s="86">
        <f t="shared" si="6"/>
      </c>
      <c r="I34" s="86">
        <f t="shared" si="7"/>
      </c>
      <c r="J34" s="86">
        <f t="shared" si="8"/>
      </c>
      <c r="K34" s="86">
        <f t="shared" si="9"/>
        <v>1</v>
      </c>
      <c r="L34" s="86">
        <f t="shared" si="10"/>
        <v>3</v>
      </c>
      <c r="M34" s="86">
        <f t="shared" si="11"/>
        <v>5</v>
      </c>
      <c r="N34" s="86">
        <f t="shared" si="12"/>
      </c>
      <c r="O34" s="86">
        <f t="shared" si="13"/>
      </c>
      <c r="P34" s="86">
        <f t="shared" si="14"/>
      </c>
      <c r="Q34" s="85" t="str">
        <f t="shared" si="15"/>
        <v>Zero</v>
      </c>
    </row>
    <row r="35" spans="1:17" s="75" customFormat="1" ht="30" customHeight="1" thickBot="1">
      <c r="A35" s="88"/>
      <c r="B35" s="94">
        <f t="shared" si="0"/>
      </c>
      <c r="C35" s="86">
        <f t="shared" si="1"/>
        <v>0</v>
      </c>
      <c r="D35" s="86">
        <f t="shared" si="2"/>
        <v>0</v>
      </c>
      <c r="E35" s="86">
        <f t="shared" si="3"/>
        <v>0</v>
      </c>
      <c r="F35" s="86">
        <f t="shared" si="4"/>
        <v>0</v>
      </c>
      <c r="G35" s="86">
        <f t="shared" si="5"/>
      </c>
      <c r="H35" s="86">
        <f t="shared" si="6"/>
      </c>
      <c r="I35" s="86">
        <f t="shared" si="7"/>
      </c>
      <c r="J35" s="86">
        <f t="shared" si="8"/>
      </c>
      <c r="K35" s="86">
        <f t="shared" si="9"/>
        <v>1</v>
      </c>
      <c r="L35" s="86">
        <f t="shared" si="10"/>
        <v>3</v>
      </c>
      <c r="M35" s="86">
        <f t="shared" si="11"/>
        <v>5</v>
      </c>
      <c r="N35" s="86">
        <f t="shared" si="12"/>
      </c>
      <c r="O35" s="86">
        <f t="shared" si="13"/>
      </c>
      <c r="P35" s="86">
        <f t="shared" si="14"/>
      </c>
      <c r="Q35" s="85" t="str">
        <f t="shared" si="15"/>
        <v>Zero</v>
      </c>
    </row>
    <row r="36" spans="1:17" s="75" customFormat="1" ht="30" customHeight="1" thickBot="1">
      <c r="A36" s="92"/>
      <c r="B36" s="94">
        <f t="shared" si="0"/>
      </c>
      <c r="C36" s="86">
        <f t="shared" si="1"/>
        <v>0</v>
      </c>
      <c r="D36" s="86">
        <f t="shared" si="2"/>
        <v>0</v>
      </c>
      <c r="E36" s="86">
        <f t="shared" si="3"/>
        <v>0</v>
      </c>
      <c r="F36" s="86">
        <f t="shared" si="4"/>
        <v>0</v>
      </c>
      <c r="G36" s="86">
        <f t="shared" si="5"/>
      </c>
      <c r="H36" s="86">
        <f t="shared" si="6"/>
      </c>
      <c r="I36" s="86">
        <f t="shared" si="7"/>
      </c>
      <c r="J36" s="86">
        <f t="shared" si="8"/>
      </c>
      <c r="K36" s="86">
        <f t="shared" si="9"/>
        <v>1</v>
      </c>
      <c r="L36" s="86">
        <f t="shared" si="10"/>
        <v>3</v>
      </c>
      <c r="M36" s="86">
        <f t="shared" si="11"/>
        <v>5</v>
      </c>
      <c r="N36" s="86">
        <f t="shared" si="12"/>
      </c>
      <c r="O36" s="86">
        <f t="shared" si="13"/>
      </c>
      <c r="P36" s="86">
        <f t="shared" si="14"/>
      </c>
      <c r="Q36" s="85" t="str">
        <f t="shared" si="15"/>
        <v>Zero</v>
      </c>
    </row>
    <row r="37" spans="1:17" s="75" customFormat="1" ht="30" customHeight="1" thickBot="1">
      <c r="A37" s="92"/>
      <c r="B37" s="93">
        <f t="shared" si="0"/>
      </c>
      <c r="C37" s="86">
        <f t="shared" si="1"/>
        <v>0</v>
      </c>
      <c r="D37" s="86">
        <f t="shared" si="2"/>
        <v>0</v>
      </c>
      <c r="E37" s="86">
        <f t="shared" si="3"/>
        <v>0</v>
      </c>
      <c r="F37" s="86">
        <f t="shared" si="4"/>
        <v>0</v>
      </c>
      <c r="G37" s="86">
        <f t="shared" si="5"/>
      </c>
      <c r="H37" s="86">
        <f t="shared" si="6"/>
      </c>
      <c r="I37" s="86">
        <f t="shared" si="7"/>
      </c>
      <c r="J37" s="86">
        <f t="shared" si="8"/>
      </c>
      <c r="K37" s="86">
        <f t="shared" si="9"/>
        <v>1</v>
      </c>
      <c r="L37" s="86">
        <f t="shared" si="10"/>
        <v>3</v>
      </c>
      <c r="M37" s="86">
        <f t="shared" si="11"/>
        <v>5</v>
      </c>
      <c r="N37" s="86">
        <f t="shared" si="12"/>
      </c>
      <c r="O37" s="86">
        <f t="shared" si="13"/>
      </c>
      <c r="P37" s="86">
        <f t="shared" si="14"/>
      </c>
      <c r="Q37" s="85" t="str">
        <f t="shared" si="15"/>
        <v>Zero</v>
      </c>
    </row>
    <row r="38" spans="1:17" s="75" customFormat="1" ht="30" customHeight="1" thickBot="1">
      <c r="A38" s="95"/>
      <c r="B38" s="87">
        <f t="shared" si="0"/>
      </c>
      <c r="C38" s="86">
        <f t="shared" si="1"/>
        <v>0</v>
      </c>
      <c r="D38" s="86">
        <f t="shared" si="2"/>
        <v>0</v>
      </c>
      <c r="E38" s="86">
        <f t="shared" si="3"/>
        <v>0</v>
      </c>
      <c r="F38" s="86">
        <f t="shared" si="4"/>
        <v>0</v>
      </c>
      <c r="G38" s="86">
        <f t="shared" si="5"/>
      </c>
      <c r="H38" s="86">
        <f t="shared" si="6"/>
      </c>
      <c r="I38" s="86">
        <f t="shared" si="7"/>
      </c>
      <c r="J38" s="86">
        <f t="shared" si="8"/>
      </c>
      <c r="K38" s="86">
        <f t="shared" si="9"/>
        <v>1</v>
      </c>
      <c r="L38" s="86">
        <f t="shared" si="10"/>
        <v>3</v>
      </c>
      <c r="M38" s="86">
        <f t="shared" si="11"/>
        <v>5</v>
      </c>
      <c r="N38" s="86">
        <f t="shared" si="12"/>
      </c>
      <c r="O38" s="86">
        <f t="shared" si="13"/>
      </c>
      <c r="P38" s="86">
        <f t="shared" si="14"/>
      </c>
      <c r="Q38" s="85" t="str">
        <f t="shared" si="15"/>
        <v>Zero</v>
      </c>
    </row>
    <row r="39" spans="1:17" s="75" customFormat="1" ht="30" customHeight="1" thickBot="1">
      <c r="A39" s="95"/>
      <c r="B39" s="93">
        <f t="shared" si="0"/>
      </c>
      <c r="C39" s="86">
        <f t="shared" si="1"/>
        <v>0</v>
      </c>
      <c r="D39" s="86">
        <f t="shared" si="2"/>
        <v>0</v>
      </c>
      <c r="E39" s="86">
        <f t="shared" si="3"/>
        <v>0</v>
      </c>
      <c r="F39" s="86">
        <f t="shared" si="4"/>
        <v>0</v>
      </c>
      <c r="G39" s="86">
        <f t="shared" si="5"/>
      </c>
      <c r="H39" s="86">
        <f t="shared" si="6"/>
      </c>
      <c r="I39" s="86">
        <f t="shared" si="7"/>
      </c>
      <c r="J39" s="86">
        <f t="shared" si="8"/>
      </c>
      <c r="K39" s="86">
        <f t="shared" si="9"/>
        <v>1</v>
      </c>
      <c r="L39" s="86">
        <f t="shared" si="10"/>
        <v>3</v>
      </c>
      <c r="M39" s="86">
        <f t="shared" si="11"/>
        <v>5</v>
      </c>
      <c r="N39" s="86">
        <f t="shared" si="12"/>
      </c>
      <c r="O39" s="86">
        <f t="shared" si="13"/>
      </c>
      <c r="P39" s="86">
        <f t="shared" si="14"/>
      </c>
      <c r="Q39" s="85" t="str">
        <f t="shared" si="15"/>
        <v>Zero</v>
      </c>
    </row>
    <row r="40" spans="1:17" s="75" customFormat="1" ht="30" customHeight="1" thickBot="1">
      <c r="A40" s="95"/>
      <c r="B40" s="93">
        <f t="shared" si="0"/>
      </c>
      <c r="C40" s="86">
        <f t="shared" si="1"/>
        <v>0</v>
      </c>
      <c r="D40" s="86">
        <f t="shared" si="2"/>
        <v>0</v>
      </c>
      <c r="E40" s="86">
        <f t="shared" si="3"/>
        <v>0</v>
      </c>
      <c r="F40" s="86">
        <f t="shared" si="4"/>
        <v>0</v>
      </c>
      <c r="G40" s="86">
        <f t="shared" si="5"/>
      </c>
      <c r="H40" s="86">
        <f t="shared" si="6"/>
      </c>
      <c r="I40" s="86">
        <f t="shared" si="7"/>
      </c>
      <c r="J40" s="86">
        <f t="shared" si="8"/>
      </c>
      <c r="K40" s="86">
        <f t="shared" si="9"/>
        <v>1</v>
      </c>
      <c r="L40" s="86">
        <f t="shared" si="10"/>
        <v>3</v>
      </c>
      <c r="M40" s="86">
        <f t="shared" si="11"/>
        <v>5</v>
      </c>
      <c r="N40" s="86">
        <f t="shared" si="12"/>
      </c>
      <c r="O40" s="86">
        <f t="shared" si="13"/>
      </c>
      <c r="P40" s="86">
        <f t="shared" si="14"/>
      </c>
      <c r="Q40" s="85" t="str">
        <f t="shared" si="15"/>
        <v>Zero</v>
      </c>
    </row>
    <row r="41" spans="1:17" s="75" customFormat="1" ht="30" customHeight="1" thickBot="1">
      <c r="A41" s="95"/>
      <c r="B41" s="87">
        <f t="shared" si="0"/>
      </c>
      <c r="C41" s="86">
        <f t="shared" si="1"/>
        <v>0</v>
      </c>
      <c r="D41" s="86">
        <f t="shared" si="2"/>
        <v>0</v>
      </c>
      <c r="E41" s="86">
        <f t="shared" si="3"/>
        <v>0</v>
      </c>
      <c r="F41" s="86">
        <f t="shared" si="4"/>
        <v>0</v>
      </c>
      <c r="G41" s="86">
        <f t="shared" si="5"/>
      </c>
      <c r="H41" s="86">
        <f t="shared" si="6"/>
      </c>
      <c r="I41" s="86">
        <f t="shared" si="7"/>
      </c>
      <c r="J41" s="86">
        <f t="shared" si="8"/>
      </c>
      <c r="K41" s="86">
        <f t="shared" si="9"/>
        <v>1</v>
      </c>
      <c r="L41" s="86">
        <f t="shared" si="10"/>
        <v>3</v>
      </c>
      <c r="M41" s="86">
        <f t="shared" si="11"/>
        <v>5</v>
      </c>
      <c r="N41" s="86">
        <f t="shared" si="12"/>
      </c>
      <c r="O41" s="86">
        <f t="shared" si="13"/>
      </c>
      <c r="P41" s="86">
        <f t="shared" si="14"/>
      </c>
      <c r="Q41" s="85" t="str">
        <f t="shared" si="15"/>
        <v>Zero</v>
      </c>
    </row>
    <row r="42" spans="1:17" s="75" customFormat="1" ht="30" customHeight="1" thickBot="1">
      <c r="A42" s="95"/>
      <c r="B42" s="93">
        <f t="shared" si="0"/>
      </c>
      <c r="C42" s="86">
        <f t="shared" si="1"/>
        <v>0</v>
      </c>
      <c r="D42" s="86">
        <f t="shared" si="2"/>
        <v>0</v>
      </c>
      <c r="E42" s="86">
        <f t="shared" si="3"/>
        <v>0</v>
      </c>
      <c r="F42" s="86">
        <f t="shared" si="4"/>
        <v>0</v>
      </c>
      <c r="G42" s="86">
        <f t="shared" si="5"/>
      </c>
      <c r="H42" s="86">
        <f t="shared" si="6"/>
      </c>
      <c r="I42" s="86">
        <f t="shared" si="7"/>
      </c>
      <c r="J42" s="86">
        <f t="shared" si="8"/>
      </c>
      <c r="K42" s="86">
        <f t="shared" si="9"/>
        <v>1</v>
      </c>
      <c r="L42" s="86">
        <f t="shared" si="10"/>
        <v>3</v>
      </c>
      <c r="M42" s="86">
        <f t="shared" si="11"/>
        <v>5</v>
      </c>
      <c r="N42" s="86">
        <f t="shared" si="12"/>
      </c>
      <c r="O42" s="86">
        <f t="shared" si="13"/>
      </c>
      <c r="P42" s="86">
        <f t="shared" si="14"/>
      </c>
      <c r="Q42" s="85" t="str">
        <f t="shared" si="15"/>
        <v>Zero</v>
      </c>
    </row>
    <row r="43" spans="1:17" s="75" customFormat="1" ht="30" customHeight="1" thickBot="1">
      <c r="A43" s="92"/>
      <c r="B43" s="87">
        <f t="shared" si="0"/>
      </c>
      <c r="C43" s="86">
        <f t="shared" si="1"/>
        <v>0</v>
      </c>
      <c r="D43" s="86">
        <f t="shared" si="2"/>
        <v>0</v>
      </c>
      <c r="E43" s="86">
        <f t="shared" si="3"/>
        <v>0</v>
      </c>
      <c r="F43" s="86">
        <f t="shared" si="4"/>
        <v>0</v>
      </c>
      <c r="G43" s="86">
        <f t="shared" si="5"/>
      </c>
      <c r="H43" s="86">
        <f t="shared" si="6"/>
      </c>
      <c r="I43" s="86">
        <f t="shared" si="7"/>
      </c>
      <c r="J43" s="86">
        <f t="shared" si="8"/>
      </c>
      <c r="K43" s="86">
        <f t="shared" si="9"/>
        <v>1</v>
      </c>
      <c r="L43" s="86">
        <f t="shared" si="10"/>
        <v>3</v>
      </c>
      <c r="M43" s="86">
        <f t="shared" si="11"/>
        <v>5</v>
      </c>
      <c r="N43" s="86">
        <f t="shared" si="12"/>
      </c>
      <c r="O43" s="86">
        <f t="shared" si="13"/>
      </c>
      <c r="P43" s="86">
        <f t="shared" si="14"/>
      </c>
      <c r="Q43" s="85" t="str">
        <f t="shared" si="15"/>
        <v>Zero</v>
      </c>
    </row>
    <row r="44" spans="1:17" s="75" customFormat="1" ht="30" customHeight="1" thickBot="1">
      <c r="A44" s="95"/>
      <c r="B44" s="94">
        <f t="shared" si="0"/>
      </c>
      <c r="C44" s="86">
        <f t="shared" si="1"/>
        <v>0</v>
      </c>
      <c r="D44" s="86">
        <f t="shared" si="2"/>
        <v>0</v>
      </c>
      <c r="E44" s="86">
        <f t="shared" si="3"/>
        <v>0</v>
      </c>
      <c r="F44" s="86">
        <f t="shared" si="4"/>
        <v>0</v>
      </c>
      <c r="G44" s="86">
        <f t="shared" si="5"/>
      </c>
      <c r="H44" s="86">
        <f t="shared" si="6"/>
      </c>
      <c r="I44" s="86">
        <f t="shared" si="7"/>
      </c>
      <c r="J44" s="86">
        <f t="shared" si="8"/>
      </c>
      <c r="K44" s="86">
        <f t="shared" si="9"/>
        <v>1</v>
      </c>
      <c r="L44" s="86">
        <f t="shared" si="10"/>
        <v>3</v>
      </c>
      <c r="M44" s="86">
        <f t="shared" si="11"/>
        <v>5</v>
      </c>
      <c r="N44" s="86">
        <f t="shared" si="12"/>
      </c>
      <c r="O44" s="86">
        <f t="shared" si="13"/>
      </c>
      <c r="P44" s="86">
        <f t="shared" si="14"/>
      </c>
      <c r="Q44" s="85" t="str">
        <f t="shared" si="15"/>
        <v>Zero</v>
      </c>
    </row>
    <row r="45" spans="1:17" s="75" customFormat="1" ht="30" customHeight="1" thickBot="1">
      <c r="A45" s="88"/>
      <c r="B45" s="93">
        <f t="shared" si="0"/>
      </c>
      <c r="C45" s="86">
        <f t="shared" si="1"/>
        <v>0</v>
      </c>
      <c r="D45" s="86">
        <f t="shared" si="2"/>
        <v>0</v>
      </c>
      <c r="E45" s="86">
        <f t="shared" si="3"/>
        <v>0</v>
      </c>
      <c r="F45" s="86">
        <f t="shared" si="4"/>
        <v>0</v>
      </c>
      <c r="G45" s="86">
        <f t="shared" si="5"/>
      </c>
      <c r="H45" s="86">
        <f t="shared" si="6"/>
      </c>
      <c r="I45" s="86">
        <f t="shared" si="7"/>
      </c>
      <c r="J45" s="86">
        <f t="shared" si="8"/>
      </c>
      <c r="K45" s="86">
        <f t="shared" si="9"/>
        <v>1</v>
      </c>
      <c r="L45" s="86">
        <f t="shared" si="10"/>
        <v>3</v>
      </c>
      <c r="M45" s="86">
        <f t="shared" si="11"/>
        <v>5</v>
      </c>
      <c r="N45" s="86">
        <f t="shared" si="12"/>
      </c>
      <c r="O45" s="86">
        <f t="shared" si="13"/>
      </c>
      <c r="P45" s="86">
        <f t="shared" si="14"/>
      </c>
      <c r="Q45" s="85" t="str">
        <f t="shared" si="15"/>
        <v>Zero</v>
      </c>
    </row>
    <row r="46" spans="1:17" s="75" customFormat="1" ht="30" customHeight="1" thickBot="1">
      <c r="A46" s="92"/>
      <c r="B46" s="93">
        <f t="shared" si="0"/>
      </c>
      <c r="C46" s="86">
        <f t="shared" si="1"/>
        <v>0</v>
      </c>
      <c r="D46" s="86">
        <f t="shared" si="2"/>
        <v>0</v>
      </c>
      <c r="E46" s="86">
        <f t="shared" si="3"/>
        <v>0</v>
      </c>
      <c r="F46" s="86">
        <f t="shared" si="4"/>
        <v>0</v>
      </c>
      <c r="G46" s="86">
        <f t="shared" si="5"/>
      </c>
      <c r="H46" s="86">
        <f t="shared" si="6"/>
      </c>
      <c r="I46" s="86">
        <f t="shared" si="7"/>
      </c>
      <c r="J46" s="86">
        <f t="shared" si="8"/>
      </c>
      <c r="K46" s="86">
        <f t="shared" si="9"/>
        <v>1</v>
      </c>
      <c r="L46" s="86">
        <f t="shared" si="10"/>
        <v>3</v>
      </c>
      <c r="M46" s="86">
        <f t="shared" si="11"/>
        <v>5</v>
      </c>
      <c r="N46" s="86">
        <f t="shared" si="12"/>
      </c>
      <c r="O46" s="86">
        <f t="shared" si="13"/>
      </c>
      <c r="P46" s="86">
        <f t="shared" si="14"/>
      </c>
      <c r="Q46" s="85" t="str">
        <f t="shared" si="15"/>
        <v>Zero</v>
      </c>
    </row>
    <row r="47" spans="1:17" s="75" customFormat="1" ht="30" customHeight="1" thickBot="1">
      <c r="A47" s="92"/>
      <c r="B47" s="87">
        <f t="shared" si="0"/>
      </c>
      <c r="C47" s="86">
        <f t="shared" si="1"/>
        <v>0</v>
      </c>
      <c r="D47" s="86">
        <f t="shared" si="2"/>
        <v>0</v>
      </c>
      <c r="E47" s="86">
        <f t="shared" si="3"/>
        <v>0</v>
      </c>
      <c r="F47" s="86">
        <f t="shared" si="4"/>
        <v>0</v>
      </c>
      <c r="G47" s="86">
        <f t="shared" si="5"/>
      </c>
      <c r="H47" s="86">
        <f t="shared" si="6"/>
      </c>
      <c r="I47" s="86">
        <f t="shared" si="7"/>
      </c>
      <c r="J47" s="86">
        <f t="shared" si="8"/>
      </c>
      <c r="K47" s="86">
        <f t="shared" si="9"/>
        <v>1</v>
      </c>
      <c r="L47" s="86">
        <f t="shared" si="10"/>
        <v>3</v>
      </c>
      <c r="M47" s="86">
        <f t="shared" si="11"/>
        <v>5</v>
      </c>
      <c r="N47" s="86">
        <f t="shared" si="12"/>
      </c>
      <c r="O47" s="86">
        <f t="shared" si="13"/>
      </c>
      <c r="P47" s="86">
        <f t="shared" si="14"/>
      </c>
      <c r="Q47" s="85" t="str">
        <f t="shared" si="15"/>
        <v>Zero</v>
      </c>
    </row>
    <row r="48" spans="1:17" s="75" customFormat="1" ht="30" customHeight="1" thickBot="1">
      <c r="A48" s="95"/>
      <c r="B48" s="94">
        <f t="shared" si="0"/>
      </c>
      <c r="C48" s="86">
        <f t="shared" si="1"/>
        <v>0</v>
      </c>
      <c r="D48" s="86">
        <f t="shared" si="2"/>
        <v>0</v>
      </c>
      <c r="E48" s="86">
        <f t="shared" si="3"/>
        <v>0</v>
      </c>
      <c r="F48" s="86">
        <f t="shared" si="4"/>
        <v>0</v>
      </c>
      <c r="G48" s="86">
        <f t="shared" si="5"/>
      </c>
      <c r="H48" s="86">
        <f t="shared" si="6"/>
      </c>
      <c r="I48" s="86">
        <f t="shared" si="7"/>
      </c>
      <c r="J48" s="86">
        <f t="shared" si="8"/>
      </c>
      <c r="K48" s="86">
        <f t="shared" si="9"/>
        <v>1</v>
      </c>
      <c r="L48" s="86">
        <f t="shared" si="10"/>
        <v>3</v>
      </c>
      <c r="M48" s="86">
        <f t="shared" si="11"/>
        <v>5</v>
      </c>
      <c r="N48" s="86">
        <f t="shared" si="12"/>
      </c>
      <c r="O48" s="86">
        <f t="shared" si="13"/>
      </c>
      <c r="P48" s="86">
        <f t="shared" si="14"/>
      </c>
      <c r="Q48" s="85" t="str">
        <f t="shared" si="15"/>
        <v>Zero</v>
      </c>
    </row>
    <row r="49" spans="1:17" ht="30" customHeight="1" thickBot="1">
      <c r="A49" s="88"/>
      <c r="B49" s="94">
        <f t="shared" si="0"/>
      </c>
      <c r="C49" s="86">
        <f t="shared" si="1"/>
        <v>0</v>
      </c>
      <c r="D49" s="86">
        <f t="shared" si="2"/>
        <v>0</v>
      </c>
      <c r="E49" s="86">
        <f t="shared" si="3"/>
        <v>0</v>
      </c>
      <c r="F49" s="86">
        <f t="shared" si="4"/>
        <v>0</v>
      </c>
      <c r="G49" s="86">
        <f t="shared" si="5"/>
      </c>
      <c r="H49" s="86">
        <f t="shared" si="6"/>
      </c>
      <c r="I49" s="86">
        <f t="shared" si="7"/>
      </c>
      <c r="J49" s="86">
        <f t="shared" si="8"/>
      </c>
      <c r="K49" s="86">
        <f t="shared" si="9"/>
        <v>1</v>
      </c>
      <c r="L49" s="86">
        <f t="shared" si="10"/>
        <v>3</v>
      </c>
      <c r="M49" s="86">
        <f t="shared" si="11"/>
        <v>5</v>
      </c>
      <c r="N49" s="86">
        <f t="shared" si="12"/>
      </c>
      <c r="O49" s="86">
        <f t="shared" si="13"/>
      </c>
      <c r="P49" s="86">
        <f t="shared" si="14"/>
      </c>
      <c r="Q49" s="85" t="str">
        <f t="shared" si="15"/>
        <v>Zero</v>
      </c>
    </row>
    <row r="50" spans="1:17" ht="30" customHeight="1" thickBot="1">
      <c r="A50" s="95"/>
      <c r="B50" s="93">
        <f t="shared" si="0"/>
      </c>
      <c r="C50" s="86">
        <f t="shared" si="1"/>
        <v>0</v>
      </c>
      <c r="D50" s="86">
        <f t="shared" si="2"/>
        <v>0</v>
      </c>
      <c r="E50" s="86">
        <f t="shared" si="3"/>
        <v>0</v>
      </c>
      <c r="F50" s="86">
        <f t="shared" si="4"/>
        <v>0</v>
      </c>
      <c r="G50" s="86">
        <f t="shared" si="5"/>
      </c>
      <c r="H50" s="86">
        <f t="shared" si="6"/>
      </c>
      <c r="I50" s="86">
        <f t="shared" si="7"/>
      </c>
      <c r="J50" s="86">
        <f t="shared" si="8"/>
      </c>
      <c r="K50" s="86">
        <f t="shared" si="9"/>
        <v>1</v>
      </c>
      <c r="L50" s="86">
        <f t="shared" si="10"/>
        <v>3</v>
      </c>
      <c r="M50" s="86">
        <f t="shared" si="11"/>
        <v>5</v>
      </c>
      <c r="N50" s="86">
        <f t="shared" si="12"/>
      </c>
      <c r="O50" s="86">
        <f t="shared" si="13"/>
      </c>
      <c r="P50" s="86">
        <f t="shared" si="14"/>
      </c>
      <c r="Q50" s="85" t="str">
        <f t="shared" si="15"/>
        <v>Zero</v>
      </c>
    </row>
    <row r="51" spans="1:17" ht="30" customHeight="1" thickBot="1">
      <c r="A51" s="88"/>
      <c r="B51" s="87">
        <f t="shared" si="0"/>
      </c>
      <c r="C51" s="86">
        <f t="shared" si="1"/>
        <v>0</v>
      </c>
      <c r="D51" s="86">
        <f t="shared" si="2"/>
        <v>0</v>
      </c>
      <c r="E51" s="86">
        <f t="shared" si="3"/>
        <v>0</v>
      </c>
      <c r="F51" s="86">
        <f t="shared" si="4"/>
        <v>0</v>
      </c>
      <c r="G51" s="86">
        <f t="shared" si="5"/>
      </c>
      <c r="H51" s="86">
        <f t="shared" si="6"/>
      </c>
      <c r="I51" s="86">
        <f t="shared" si="7"/>
      </c>
      <c r="J51" s="86">
        <f t="shared" si="8"/>
      </c>
      <c r="K51" s="86">
        <f t="shared" si="9"/>
        <v>1</v>
      </c>
      <c r="L51" s="86">
        <f t="shared" si="10"/>
        <v>3</v>
      </c>
      <c r="M51" s="86">
        <f t="shared" si="11"/>
        <v>5</v>
      </c>
      <c r="N51" s="86">
        <f t="shared" si="12"/>
      </c>
      <c r="O51" s="86">
        <f t="shared" si="13"/>
      </c>
      <c r="P51" s="86">
        <f t="shared" si="14"/>
      </c>
      <c r="Q51" s="85" t="str">
        <f t="shared" si="15"/>
        <v>Zero</v>
      </c>
    </row>
    <row r="52" spans="1:17" ht="30" customHeight="1" thickBot="1">
      <c r="A52" s="92"/>
      <c r="B52" s="94">
        <f t="shared" si="0"/>
      </c>
      <c r="C52" s="86">
        <f t="shared" si="1"/>
        <v>0</v>
      </c>
      <c r="D52" s="86">
        <f t="shared" si="2"/>
        <v>0</v>
      </c>
      <c r="E52" s="86">
        <f t="shared" si="3"/>
        <v>0</v>
      </c>
      <c r="F52" s="86">
        <f t="shared" si="4"/>
        <v>0</v>
      </c>
      <c r="G52" s="86">
        <f t="shared" si="5"/>
      </c>
      <c r="H52" s="86">
        <f t="shared" si="6"/>
      </c>
      <c r="I52" s="86">
        <f t="shared" si="7"/>
      </c>
      <c r="J52" s="86">
        <f t="shared" si="8"/>
      </c>
      <c r="K52" s="86">
        <f t="shared" si="9"/>
        <v>1</v>
      </c>
      <c r="L52" s="86">
        <f t="shared" si="10"/>
        <v>3</v>
      </c>
      <c r="M52" s="86">
        <f t="shared" si="11"/>
        <v>5</v>
      </c>
      <c r="N52" s="86">
        <f t="shared" si="12"/>
      </c>
      <c r="O52" s="86">
        <f t="shared" si="13"/>
      </c>
      <c r="P52" s="86">
        <f t="shared" si="14"/>
      </c>
      <c r="Q52" s="85" t="str">
        <f t="shared" si="15"/>
        <v>Zero</v>
      </c>
    </row>
    <row r="53" spans="1:17" ht="30" customHeight="1" thickBot="1">
      <c r="A53" s="92"/>
      <c r="B53" s="94">
        <f t="shared" si="0"/>
      </c>
      <c r="C53" s="86">
        <f t="shared" si="1"/>
        <v>0</v>
      </c>
      <c r="D53" s="86">
        <f t="shared" si="2"/>
        <v>0</v>
      </c>
      <c r="E53" s="86">
        <f t="shared" si="3"/>
        <v>0</v>
      </c>
      <c r="F53" s="86">
        <f t="shared" si="4"/>
        <v>0</v>
      </c>
      <c r="G53" s="86">
        <f t="shared" si="5"/>
      </c>
      <c r="H53" s="86">
        <f t="shared" si="6"/>
      </c>
      <c r="I53" s="86">
        <f t="shared" si="7"/>
      </c>
      <c r="J53" s="86">
        <f t="shared" si="8"/>
      </c>
      <c r="K53" s="86">
        <f t="shared" si="9"/>
        <v>1</v>
      </c>
      <c r="L53" s="86">
        <f t="shared" si="10"/>
        <v>3</v>
      </c>
      <c r="M53" s="86">
        <f t="shared" si="11"/>
        <v>5</v>
      </c>
      <c r="N53" s="86">
        <f t="shared" si="12"/>
      </c>
      <c r="O53" s="86">
        <f t="shared" si="13"/>
      </c>
      <c r="P53" s="86">
        <f t="shared" si="14"/>
      </c>
      <c r="Q53" s="85" t="str">
        <f t="shared" si="15"/>
        <v>Zero</v>
      </c>
    </row>
    <row r="54" spans="1:17" ht="30" customHeight="1" thickBot="1">
      <c r="A54" s="92"/>
      <c r="B54" s="93">
        <f t="shared" si="0"/>
      </c>
      <c r="C54" s="86">
        <f t="shared" si="1"/>
        <v>0</v>
      </c>
      <c r="D54" s="86">
        <f t="shared" si="2"/>
        <v>0</v>
      </c>
      <c r="E54" s="86">
        <f t="shared" si="3"/>
        <v>0</v>
      </c>
      <c r="F54" s="86">
        <f t="shared" si="4"/>
        <v>0</v>
      </c>
      <c r="G54" s="86">
        <f t="shared" si="5"/>
      </c>
      <c r="H54" s="86">
        <f t="shared" si="6"/>
      </c>
      <c r="I54" s="86">
        <f t="shared" si="7"/>
      </c>
      <c r="J54" s="86">
        <f t="shared" si="8"/>
      </c>
      <c r="K54" s="86">
        <f t="shared" si="9"/>
        <v>1</v>
      </c>
      <c r="L54" s="86">
        <f t="shared" si="10"/>
        <v>3</v>
      </c>
      <c r="M54" s="86">
        <f t="shared" si="11"/>
        <v>5</v>
      </c>
      <c r="N54" s="86">
        <f t="shared" si="12"/>
      </c>
      <c r="O54" s="86">
        <f t="shared" si="13"/>
      </c>
      <c r="P54" s="86">
        <f t="shared" si="14"/>
      </c>
      <c r="Q54" s="85" t="str">
        <f t="shared" si="15"/>
        <v>Zero</v>
      </c>
    </row>
    <row r="55" spans="1:17" ht="30" customHeight="1" thickBot="1">
      <c r="A55" s="92"/>
      <c r="B55" s="91">
        <f t="shared" si="0"/>
      </c>
      <c r="C55" s="86">
        <f t="shared" si="1"/>
        <v>0</v>
      </c>
      <c r="D55" s="86">
        <f t="shared" si="2"/>
        <v>0</v>
      </c>
      <c r="E55" s="86">
        <f t="shared" si="3"/>
        <v>0</v>
      </c>
      <c r="F55" s="86">
        <f t="shared" si="4"/>
        <v>0</v>
      </c>
      <c r="G55" s="86">
        <f t="shared" si="5"/>
      </c>
      <c r="H55" s="86">
        <f t="shared" si="6"/>
      </c>
      <c r="I55" s="86">
        <f t="shared" si="7"/>
      </c>
      <c r="J55" s="86">
        <f t="shared" si="8"/>
      </c>
      <c r="K55" s="86">
        <f t="shared" si="9"/>
        <v>1</v>
      </c>
      <c r="L55" s="86">
        <f t="shared" si="10"/>
        <v>3</v>
      </c>
      <c r="M55" s="86">
        <f t="shared" si="11"/>
        <v>5</v>
      </c>
      <c r="N55" s="86">
        <f t="shared" si="12"/>
      </c>
      <c r="O55" s="86">
        <f t="shared" si="13"/>
      </c>
      <c r="P55" s="86">
        <f t="shared" si="14"/>
      </c>
      <c r="Q55" s="85" t="str">
        <f t="shared" si="15"/>
        <v>Zero</v>
      </c>
    </row>
    <row r="56" spans="1:17" ht="30" customHeight="1" thickBot="1">
      <c r="A56" s="92"/>
      <c r="B56" s="91">
        <f t="shared" si="0"/>
      </c>
      <c r="C56" s="86">
        <f t="shared" si="1"/>
        <v>0</v>
      </c>
      <c r="D56" s="86">
        <f t="shared" si="2"/>
        <v>0</v>
      </c>
      <c r="E56" s="86">
        <f t="shared" si="3"/>
        <v>0</v>
      </c>
      <c r="F56" s="86">
        <f t="shared" si="4"/>
        <v>0</v>
      </c>
      <c r="G56" s="86">
        <f t="shared" si="5"/>
      </c>
      <c r="H56" s="86">
        <f t="shared" si="6"/>
      </c>
      <c r="I56" s="86">
        <f t="shared" si="7"/>
      </c>
      <c r="J56" s="86">
        <f t="shared" si="8"/>
      </c>
      <c r="K56" s="86">
        <f t="shared" si="9"/>
        <v>1</v>
      </c>
      <c r="L56" s="86">
        <f t="shared" si="10"/>
        <v>3</v>
      </c>
      <c r="M56" s="86">
        <f t="shared" si="11"/>
        <v>5</v>
      </c>
      <c r="N56" s="86">
        <f t="shared" si="12"/>
      </c>
      <c r="O56" s="86">
        <f t="shared" si="13"/>
      </c>
      <c r="P56" s="86">
        <f t="shared" si="14"/>
      </c>
      <c r="Q56" s="85" t="str">
        <f t="shared" si="15"/>
        <v>Zero</v>
      </c>
    </row>
    <row r="57" spans="1:17" ht="30" customHeight="1" thickBot="1">
      <c r="A57" s="90"/>
      <c r="B57" s="89">
        <f t="shared" si="0"/>
      </c>
      <c r="C57" s="86">
        <f t="shared" si="1"/>
        <v>0</v>
      </c>
      <c r="D57" s="86">
        <f t="shared" si="2"/>
        <v>0</v>
      </c>
      <c r="E57" s="86">
        <f t="shared" si="3"/>
        <v>0</v>
      </c>
      <c r="F57" s="86">
        <f t="shared" si="4"/>
        <v>0</v>
      </c>
      <c r="G57" s="86">
        <f t="shared" si="5"/>
      </c>
      <c r="H57" s="86">
        <f t="shared" si="6"/>
      </c>
      <c r="I57" s="86">
        <f t="shared" si="7"/>
      </c>
      <c r="J57" s="86">
        <f t="shared" si="8"/>
      </c>
      <c r="K57" s="86">
        <f t="shared" si="9"/>
        <v>1</v>
      </c>
      <c r="L57" s="86">
        <f t="shared" si="10"/>
        <v>3</v>
      </c>
      <c r="M57" s="86">
        <f t="shared" si="11"/>
        <v>5</v>
      </c>
      <c r="N57" s="86">
        <f t="shared" si="12"/>
      </c>
      <c r="O57" s="86">
        <f t="shared" si="13"/>
      </c>
      <c r="P57" s="86">
        <f t="shared" si="14"/>
      </c>
      <c r="Q57" s="85" t="str">
        <f t="shared" si="15"/>
        <v>Zero</v>
      </c>
    </row>
    <row r="58" spans="1:17" ht="30" customHeight="1" thickBot="1" thickTop="1">
      <c r="A58" s="88"/>
      <c r="B58" s="87">
        <f t="shared" si="0"/>
      </c>
      <c r="C58" s="86">
        <f t="shared" si="1"/>
        <v>0</v>
      </c>
      <c r="D58" s="86">
        <f t="shared" si="2"/>
        <v>0</v>
      </c>
      <c r="E58" s="86">
        <f t="shared" si="3"/>
        <v>0</v>
      </c>
      <c r="F58" s="86">
        <f t="shared" si="4"/>
        <v>0</v>
      </c>
      <c r="G58" s="86">
        <f t="shared" si="5"/>
      </c>
      <c r="H58" s="86">
        <f t="shared" si="6"/>
      </c>
      <c r="I58" s="86">
        <f t="shared" si="7"/>
      </c>
      <c r="J58" s="86">
        <f t="shared" si="8"/>
      </c>
      <c r="K58" s="86">
        <f t="shared" si="9"/>
        <v>1</v>
      </c>
      <c r="L58" s="86">
        <f t="shared" si="10"/>
        <v>3</v>
      </c>
      <c r="M58" s="86">
        <f t="shared" si="11"/>
        <v>5</v>
      </c>
      <c r="N58" s="86">
        <f t="shared" si="12"/>
      </c>
      <c r="O58" s="86">
        <f t="shared" si="13"/>
      </c>
      <c r="P58" s="86">
        <f t="shared" si="14"/>
      </c>
      <c r="Q58" s="85" t="str">
        <f t="shared" si="15"/>
        <v>Zero</v>
      </c>
    </row>
    <row r="59" spans="1:109" ht="30" customHeight="1" thickBot="1" thickTop="1">
      <c r="A59" s="84"/>
      <c r="B59" s="83">
        <f t="shared" si="0"/>
      </c>
      <c r="C59" s="82">
        <f t="shared" si="1"/>
        <v>0</v>
      </c>
      <c r="D59" s="82">
        <f t="shared" si="2"/>
        <v>0</v>
      </c>
      <c r="E59" s="82">
        <f t="shared" si="3"/>
        <v>0</v>
      </c>
      <c r="F59" s="82">
        <f t="shared" si="4"/>
        <v>0</v>
      </c>
      <c r="G59" s="82">
        <f t="shared" si="5"/>
      </c>
      <c r="H59" s="82">
        <f t="shared" si="6"/>
      </c>
      <c r="I59" s="82">
        <f t="shared" si="7"/>
      </c>
      <c r="J59" s="82">
        <f t="shared" si="8"/>
      </c>
      <c r="K59" s="82">
        <f t="shared" si="9"/>
        <v>1</v>
      </c>
      <c r="L59" s="82">
        <f t="shared" si="10"/>
        <v>3</v>
      </c>
      <c r="M59" s="82">
        <f t="shared" si="11"/>
        <v>5</v>
      </c>
      <c r="N59" s="82">
        <f t="shared" si="12"/>
      </c>
      <c r="O59" s="82">
        <f t="shared" si="13"/>
      </c>
      <c r="P59" s="82">
        <f t="shared" si="14"/>
      </c>
      <c r="Q59" s="81" t="str">
        <f t="shared" si="15"/>
        <v>Zero</v>
      </c>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79"/>
    </row>
    <row r="60" spans="4:17" ht="13.5" thickTop="1">
      <c r="D60" s="78"/>
      <c r="E60" s="78"/>
      <c r="F60" s="78"/>
      <c r="J60" s="78"/>
      <c r="K60" s="78"/>
      <c r="L60" s="78"/>
      <c r="M60" s="78"/>
      <c r="N60" s="78"/>
      <c r="O60" s="78"/>
      <c r="P60" s="78"/>
      <c r="Q60" s="78"/>
    </row>
    <row r="61" spans="4:17" ht="12.75">
      <c r="D61" s="78"/>
      <c r="E61" s="78"/>
      <c r="F61" s="78"/>
      <c r="J61" s="78"/>
      <c r="K61" s="78"/>
      <c r="L61" s="78"/>
      <c r="M61" s="78"/>
      <c r="N61" s="78"/>
      <c r="O61" s="78"/>
      <c r="P61" s="78"/>
      <c r="Q61" s="78"/>
    </row>
    <row r="62" spans="4:17" ht="12.75">
      <c r="D62" s="78"/>
      <c r="E62" s="78"/>
      <c r="F62" s="78"/>
      <c r="J62" s="78"/>
      <c r="K62" s="78"/>
      <c r="L62" s="78"/>
      <c r="M62" s="78"/>
      <c r="N62" s="78"/>
      <c r="O62" s="78"/>
      <c r="P62" s="78"/>
      <c r="Q62" s="78"/>
    </row>
    <row r="63" spans="4:17" ht="12.75">
      <c r="D63" s="78"/>
      <c r="E63" s="78"/>
      <c r="F63" s="78"/>
      <c r="J63" s="78"/>
      <c r="K63" s="78"/>
      <c r="L63" s="78"/>
      <c r="M63" s="78"/>
      <c r="N63" s="78"/>
      <c r="O63" s="78"/>
      <c r="P63" s="78"/>
      <c r="Q63" s="78"/>
    </row>
    <row r="64" spans="4:17" ht="12.75">
      <c r="D64" s="78"/>
      <c r="E64" s="78"/>
      <c r="F64" s="78"/>
      <c r="J64" s="78"/>
      <c r="K64" s="78"/>
      <c r="L64" s="78"/>
      <c r="M64" s="78"/>
      <c r="N64" s="78"/>
      <c r="O64" s="78"/>
      <c r="P64" s="78"/>
      <c r="Q64" s="78"/>
    </row>
    <row r="65" spans="4:17" s="75" customFormat="1" ht="12.75">
      <c r="D65" s="78"/>
      <c r="E65" s="78"/>
      <c r="F65" s="78"/>
      <c r="G65" s="76"/>
      <c r="H65" s="76"/>
      <c r="I65" s="76"/>
      <c r="J65" s="78"/>
      <c r="K65" s="78"/>
      <c r="L65" s="78"/>
      <c r="M65" s="78"/>
      <c r="N65" s="78"/>
      <c r="O65" s="78"/>
      <c r="P65" s="78"/>
      <c r="Q65" s="78"/>
    </row>
    <row r="66" spans="4:17" s="75" customFormat="1" ht="12.75">
      <c r="D66" s="78"/>
      <c r="E66" s="78"/>
      <c r="F66" s="78"/>
      <c r="G66" s="76"/>
      <c r="H66" s="76"/>
      <c r="I66" s="76"/>
      <c r="J66" s="78"/>
      <c r="K66" s="78"/>
      <c r="L66" s="78"/>
      <c r="M66" s="78"/>
      <c r="N66" s="78"/>
      <c r="O66" s="78"/>
      <c r="P66" s="78"/>
      <c r="Q66" s="78"/>
    </row>
    <row r="67" spans="4:17" s="75" customFormat="1" ht="12.75">
      <c r="D67" s="78"/>
      <c r="E67" s="78"/>
      <c r="F67" s="78"/>
      <c r="G67" s="76"/>
      <c r="H67" s="76"/>
      <c r="I67" s="76"/>
      <c r="J67" s="78"/>
      <c r="K67" s="78"/>
      <c r="L67" s="78"/>
      <c r="M67" s="78"/>
      <c r="N67" s="78"/>
      <c r="O67" s="78"/>
      <c r="P67" s="78"/>
      <c r="Q67" s="78"/>
    </row>
    <row r="68" spans="4:17" s="75" customFormat="1" ht="12.75">
      <c r="D68" s="78"/>
      <c r="E68" s="78"/>
      <c r="F68" s="78"/>
      <c r="G68" s="76"/>
      <c r="H68" s="76"/>
      <c r="I68" s="76"/>
      <c r="J68" s="78"/>
      <c r="K68" s="78"/>
      <c r="L68" s="78"/>
      <c r="M68" s="78"/>
      <c r="N68" s="78"/>
      <c r="O68" s="78"/>
      <c r="P68" s="78"/>
      <c r="Q68" s="78"/>
    </row>
    <row r="69" spans="4:17" s="75" customFormat="1" ht="12.75">
      <c r="D69" s="78"/>
      <c r="E69" s="78"/>
      <c r="F69" s="78"/>
      <c r="G69" s="76"/>
      <c r="H69" s="76"/>
      <c r="I69" s="76"/>
      <c r="J69" s="76"/>
      <c r="K69" s="76"/>
      <c r="L69" s="76"/>
      <c r="M69" s="76"/>
      <c r="N69" s="76"/>
      <c r="O69" s="76"/>
      <c r="P69" s="76"/>
      <c r="Q69" s="76"/>
    </row>
    <row r="70" spans="4:17" s="75" customFormat="1" ht="12.75">
      <c r="D70" s="78"/>
      <c r="E70" s="78"/>
      <c r="F70" s="78"/>
      <c r="G70" s="76"/>
      <c r="H70" s="76"/>
      <c r="I70" s="76"/>
      <c r="J70" s="76"/>
      <c r="K70" s="76"/>
      <c r="L70" s="76"/>
      <c r="M70" s="76"/>
      <c r="N70" s="76"/>
      <c r="O70" s="76"/>
      <c r="P70" s="76"/>
      <c r="Q70" s="76"/>
    </row>
    <row r="71" spans="4:17" s="75" customFormat="1" ht="12.75">
      <c r="D71" s="78"/>
      <c r="E71" s="78"/>
      <c r="F71" s="78"/>
      <c r="G71" s="76"/>
      <c r="H71" s="76"/>
      <c r="I71" s="76"/>
      <c r="J71" s="76"/>
      <c r="K71" s="76"/>
      <c r="L71" s="76"/>
      <c r="M71" s="76"/>
      <c r="N71" s="76"/>
      <c r="O71" s="76"/>
      <c r="P71" s="76"/>
      <c r="Q71" s="76"/>
    </row>
    <row r="72" spans="4:17" s="75" customFormat="1" ht="12.75">
      <c r="D72" s="78"/>
      <c r="E72" s="78"/>
      <c r="F72" s="78"/>
      <c r="G72" s="76"/>
      <c r="H72" s="76"/>
      <c r="I72" s="76"/>
      <c r="J72" s="76"/>
      <c r="K72" s="76"/>
      <c r="L72" s="76"/>
      <c r="M72" s="76"/>
      <c r="N72" s="76"/>
      <c r="O72" s="76"/>
      <c r="P72" s="76"/>
      <c r="Q72" s="76"/>
    </row>
    <row r="73" spans="4:17" s="75" customFormat="1" ht="12.75">
      <c r="D73" s="78"/>
      <c r="E73" s="78"/>
      <c r="F73" s="78"/>
      <c r="G73" s="76"/>
      <c r="H73" s="76"/>
      <c r="I73" s="76"/>
      <c r="J73" s="76"/>
      <c r="K73" s="76"/>
      <c r="L73" s="76"/>
      <c r="M73" s="76"/>
      <c r="N73" s="76"/>
      <c r="O73" s="76"/>
      <c r="P73" s="76"/>
      <c r="Q73" s="76"/>
    </row>
    <row r="74" spans="4:17" s="75" customFormat="1" ht="12.75">
      <c r="D74" s="78"/>
      <c r="E74" s="78"/>
      <c r="F74" s="78"/>
      <c r="G74" s="76"/>
      <c r="H74" s="76"/>
      <c r="I74" s="76"/>
      <c r="J74" s="76"/>
      <c r="K74" s="76"/>
      <c r="L74" s="76"/>
      <c r="M74" s="76"/>
      <c r="N74" s="76"/>
      <c r="O74" s="76"/>
      <c r="P74" s="76"/>
      <c r="Q74" s="76"/>
    </row>
    <row r="75" spans="4:17" s="75" customFormat="1" ht="12.75">
      <c r="D75" s="78"/>
      <c r="E75" s="78"/>
      <c r="F75" s="78"/>
      <c r="G75" s="76"/>
      <c r="H75" s="76"/>
      <c r="I75" s="76"/>
      <c r="J75" s="76"/>
      <c r="K75" s="76"/>
      <c r="L75" s="76"/>
      <c r="M75" s="76"/>
      <c r="N75" s="76"/>
      <c r="O75" s="76"/>
      <c r="P75" s="76"/>
      <c r="Q75" s="76"/>
    </row>
    <row r="76" spans="4:17" s="75" customFormat="1" ht="12.75">
      <c r="D76" s="78"/>
      <c r="E76" s="78"/>
      <c r="F76" s="78"/>
      <c r="G76" s="76"/>
      <c r="H76" s="76"/>
      <c r="I76" s="76"/>
      <c r="J76" s="76"/>
      <c r="K76" s="76"/>
      <c r="L76" s="76"/>
      <c r="M76" s="76"/>
      <c r="N76" s="76"/>
      <c r="O76" s="76"/>
      <c r="P76" s="76"/>
      <c r="Q76" s="76"/>
    </row>
    <row r="77" spans="4:17" s="75" customFormat="1" ht="12.75">
      <c r="D77" s="78"/>
      <c r="E77" s="78"/>
      <c r="F77" s="78"/>
      <c r="G77" s="76"/>
      <c r="H77" s="76"/>
      <c r="I77" s="76"/>
      <c r="J77" s="76"/>
      <c r="K77" s="76"/>
      <c r="L77" s="76"/>
      <c r="M77" s="76"/>
      <c r="N77" s="76"/>
      <c r="O77" s="76"/>
      <c r="P77" s="76"/>
      <c r="Q77" s="76"/>
    </row>
    <row r="78" spans="4:17" s="75" customFormat="1" ht="12.75">
      <c r="D78" s="78"/>
      <c r="E78" s="78"/>
      <c r="F78" s="78"/>
      <c r="G78" s="76"/>
      <c r="H78" s="76"/>
      <c r="I78" s="76"/>
      <c r="J78" s="76"/>
      <c r="K78" s="76"/>
      <c r="L78" s="76"/>
      <c r="M78" s="76"/>
      <c r="N78" s="76"/>
      <c r="O78" s="76"/>
      <c r="P78" s="76"/>
      <c r="Q78" s="76"/>
    </row>
    <row r="79" spans="4:17" s="75" customFormat="1" ht="12.75">
      <c r="D79" s="78"/>
      <c r="E79" s="78"/>
      <c r="F79" s="78"/>
      <c r="G79" s="76"/>
      <c r="H79" s="76"/>
      <c r="I79" s="76"/>
      <c r="J79" s="76"/>
      <c r="K79" s="76"/>
      <c r="L79" s="76"/>
      <c r="M79" s="76"/>
      <c r="N79" s="76"/>
      <c r="O79" s="76"/>
      <c r="P79" s="76"/>
      <c r="Q79" s="76"/>
    </row>
    <row r="80" spans="4:17" s="75" customFormat="1" ht="12.75">
      <c r="D80" s="78"/>
      <c r="E80" s="78"/>
      <c r="F80" s="78"/>
      <c r="G80" s="76"/>
      <c r="H80" s="76"/>
      <c r="I80" s="76"/>
      <c r="J80" s="76"/>
      <c r="K80" s="76"/>
      <c r="L80" s="76"/>
      <c r="M80" s="76"/>
      <c r="N80" s="76"/>
      <c r="O80" s="76"/>
      <c r="P80" s="76"/>
      <c r="Q80" s="76"/>
    </row>
    <row r="81" spans="4:6" s="75" customFormat="1" ht="12.75">
      <c r="D81" s="78"/>
      <c r="E81" s="78"/>
      <c r="F81" s="78"/>
    </row>
    <row r="82" spans="4:6" s="75" customFormat="1" ht="12.75">
      <c r="D82" s="78"/>
      <c r="E82" s="78"/>
      <c r="F82" s="78"/>
    </row>
    <row r="83" spans="4:6" s="75" customFormat="1" ht="12.75">
      <c r="D83" s="78"/>
      <c r="E83" s="78"/>
      <c r="F83" s="78"/>
    </row>
    <row r="84" spans="4:6" s="75" customFormat="1" ht="12.75">
      <c r="D84" s="78"/>
      <c r="E84" s="78"/>
      <c r="F84" s="78"/>
    </row>
  </sheetData>
  <sheetProtection password="CEE5" sheet="1" objects="1" scenarios="1"/>
  <protectedRanges>
    <protectedRange sqref="A60:IV115 DK1:DN15 DF1:DH65536 DI16:DN65536 DJ1:DJ9 DJ12:DJ14 DI1:DI14" name="Range2"/>
    <protectedRange sqref="A12:A59" name="Range1"/>
  </protectedRanges>
  <mergeCells count="1">
    <mergeCell ref="DI18:DJ18"/>
  </mergeCells>
  <dataValidations count="1">
    <dataValidation type="whole" allowBlank="1" showInputMessage="1" showErrorMessage="1" error="Enter number below one  CRORE" sqref="A12:A59">
      <formula1>0</formula1>
      <formula2>10000000</formula2>
    </dataValidation>
  </dataValidations>
  <printOptions horizontalCentered="1" verticalCentered="1"/>
  <pageMargins left="0.7" right="0.7" top="0.75" bottom="1" header="0.5" footer="0.75"/>
  <pageSetup horizontalDpi="300" verticalDpi="300" orientation="portrait" paperSize="5"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N203"/>
  <sheetViews>
    <sheetView showGridLines="0" view="pageBreakPreview" zoomScaleSheetLayoutView="100" zoomScalePageLayoutView="0" workbookViewId="0" topLeftCell="A174">
      <selection activeCell="A171" sqref="A171:M171"/>
    </sheetView>
  </sheetViews>
  <sheetFormatPr defaultColWidth="9.140625" defaultRowHeight="15"/>
  <cols>
    <col min="1" max="1" width="3.7109375" style="4" customWidth="1"/>
    <col min="2" max="2" width="11.8515625" style="4" bestFit="1" customWidth="1"/>
    <col min="3" max="3" width="1.7109375" style="4" customWidth="1"/>
    <col min="4" max="5" width="9.140625" style="4" customWidth="1"/>
    <col min="6" max="6" width="6.421875" style="4" customWidth="1"/>
    <col min="7" max="7" width="4.00390625" style="4" customWidth="1"/>
    <col min="8" max="9" width="5.57421875" style="4" customWidth="1"/>
    <col min="10" max="10" width="8.00390625" style="4" customWidth="1"/>
    <col min="11" max="11" width="4.7109375" style="4" customWidth="1"/>
    <col min="12" max="12" width="12.421875" style="4" customWidth="1"/>
    <col min="13" max="13" width="9.8515625" style="4" customWidth="1"/>
    <col min="14" max="14" width="5.7109375" style="4" customWidth="1"/>
    <col min="15" max="15" width="2.140625" style="4" customWidth="1"/>
    <col min="16" max="16" width="4.00390625" style="4" customWidth="1"/>
    <col min="17" max="17" width="4.421875" style="4" customWidth="1"/>
    <col min="18" max="18" width="7.57421875" style="4" customWidth="1"/>
    <col min="19" max="16384" width="9.140625" style="4" customWidth="1"/>
  </cols>
  <sheetData>
    <row r="1" spans="1:12" ht="20.25">
      <c r="A1" s="332" t="s">
        <v>369</v>
      </c>
      <c r="B1" s="332"/>
      <c r="C1" s="332"/>
      <c r="D1" s="332"/>
      <c r="E1" s="332"/>
      <c r="F1" s="332"/>
      <c r="G1" s="332"/>
      <c r="H1" s="332"/>
      <c r="I1" s="332"/>
      <c r="J1" s="332"/>
      <c r="K1" s="332"/>
      <c r="L1" s="332"/>
    </row>
    <row r="2" spans="1:10" ht="50.25" customHeight="1">
      <c r="A2" s="159"/>
      <c r="J2" s="199" t="s">
        <v>368</v>
      </c>
    </row>
    <row r="3" spans="1:13" ht="51.75" customHeight="1">
      <c r="A3" s="326" t="s">
        <v>367</v>
      </c>
      <c r="B3" s="326"/>
      <c r="C3" s="326"/>
      <c r="D3" s="326"/>
      <c r="E3" s="326"/>
      <c r="F3" s="326"/>
      <c r="G3" s="326"/>
      <c r="H3" s="326"/>
      <c r="I3" s="326"/>
      <c r="J3" s="326"/>
      <c r="K3" s="326"/>
      <c r="L3" s="326"/>
      <c r="M3" s="326"/>
    </row>
    <row r="4" ht="6.75" customHeight="1">
      <c r="A4" s="159"/>
    </row>
    <row r="5" spans="1:13" ht="24" customHeight="1">
      <c r="A5" s="21" t="s">
        <v>366</v>
      </c>
      <c r="B5" s="272" t="s">
        <v>365</v>
      </c>
      <c r="C5" s="272"/>
      <c r="D5" s="272"/>
      <c r="E5" s="272"/>
      <c r="F5" s="272"/>
      <c r="G5" s="166" t="s">
        <v>27</v>
      </c>
      <c r="H5" s="198" t="str">
        <f>DATA!E7</f>
        <v>K.SRINIVASULU,(Treasury ID 0619329)</v>
      </c>
      <c r="I5" s="194"/>
      <c r="J5" s="194"/>
      <c r="K5" s="194"/>
      <c r="L5" s="194"/>
      <c r="M5" s="194"/>
    </row>
    <row r="6" spans="1:13" ht="24" customHeight="1">
      <c r="A6" s="21"/>
      <c r="B6" s="272" t="s">
        <v>364</v>
      </c>
      <c r="C6" s="272"/>
      <c r="D6" s="272"/>
      <c r="E6" s="272"/>
      <c r="F6" s="272"/>
      <c r="G6" s="166" t="s">
        <v>27</v>
      </c>
      <c r="H6" s="221" t="str">
        <f>DATA!E43</f>
        <v>0619329</v>
      </c>
      <c r="I6" s="194"/>
      <c r="J6" s="194"/>
      <c r="K6" s="194"/>
      <c r="L6" s="194"/>
      <c r="M6" s="194"/>
    </row>
    <row r="7" spans="1:13" ht="44.25" customHeight="1">
      <c r="A7" s="21" t="s">
        <v>363</v>
      </c>
      <c r="B7" s="13" t="s">
        <v>362</v>
      </c>
      <c r="C7" s="13"/>
      <c r="G7" s="4" t="s">
        <v>27</v>
      </c>
      <c r="H7" s="343" t="str">
        <f>CONCATENATE(DATA!E9," ",DATA!E10," ",DATA!E11)</f>
        <v>PET ZPHS GANAPAVARAM NADENDLA</v>
      </c>
      <c r="I7" s="343"/>
      <c r="J7" s="343"/>
      <c r="K7" s="343"/>
      <c r="L7" s="343"/>
      <c r="M7" s="343"/>
    </row>
    <row r="8" spans="1:13" ht="15.75">
      <c r="A8" s="163" t="s">
        <v>361</v>
      </c>
      <c r="B8" s="166" t="s">
        <v>28</v>
      </c>
      <c r="C8" s="166"/>
      <c r="G8" s="4" t="s">
        <v>27</v>
      </c>
      <c r="H8" s="195" t="str">
        <f>DATA!E12</f>
        <v>14860/-</v>
      </c>
      <c r="I8" s="194"/>
      <c r="J8" s="194"/>
      <c r="K8" s="194"/>
      <c r="L8" s="194"/>
      <c r="M8" s="194"/>
    </row>
    <row r="9" spans="1:13" ht="15.75">
      <c r="A9" s="163" t="s">
        <v>360</v>
      </c>
      <c r="B9" s="166" t="s">
        <v>359</v>
      </c>
      <c r="C9" s="166"/>
      <c r="G9" s="4" t="s">
        <v>27</v>
      </c>
      <c r="H9" s="328">
        <f>DATA!E13</f>
        <v>28361</v>
      </c>
      <c r="I9" s="328"/>
      <c r="J9" s="328"/>
      <c r="K9" s="194"/>
      <c r="L9" s="194"/>
      <c r="M9" s="194"/>
    </row>
    <row r="10" spans="1:13" ht="15.75">
      <c r="A10" s="161" t="s">
        <v>358</v>
      </c>
      <c r="B10" s="197" t="s">
        <v>357</v>
      </c>
      <c r="C10" s="197"/>
      <c r="G10" s="4" t="s">
        <v>27</v>
      </c>
      <c r="H10" s="328">
        <f>DATA!E14</f>
        <v>36846</v>
      </c>
      <c r="I10" s="328"/>
      <c r="J10" s="328"/>
      <c r="K10" s="194"/>
      <c r="L10" s="194"/>
      <c r="M10" s="194"/>
    </row>
    <row r="11" spans="1:13" ht="15.75">
      <c r="A11" s="21" t="s">
        <v>356</v>
      </c>
      <c r="B11" s="3" t="s">
        <v>355</v>
      </c>
      <c r="C11" s="3"/>
      <c r="G11" s="4" t="s">
        <v>27</v>
      </c>
      <c r="H11" s="327">
        <f>DATA!E15</f>
        <v>10535126396</v>
      </c>
      <c r="I11" s="327"/>
      <c r="J11" s="327"/>
      <c r="K11" s="194"/>
      <c r="L11" s="229" t="s">
        <v>421</v>
      </c>
      <c r="M11" s="194"/>
    </row>
    <row r="12" spans="2:13" ht="15.75">
      <c r="B12" s="3" t="s">
        <v>354</v>
      </c>
      <c r="C12" s="3"/>
      <c r="H12" s="195"/>
      <c r="I12" s="195"/>
      <c r="J12" s="195"/>
      <c r="K12" s="194"/>
      <c r="L12" s="230" t="str">
        <f>J140</f>
        <v>HEAD MASTER</v>
      </c>
      <c r="M12" s="194"/>
    </row>
    <row r="13" spans="2:13" ht="12" customHeight="1">
      <c r="B13" s="3"/>
      <c r="C13" s="3"/>
      <c r="H13" s="195"/>
      <c r="I13" s="195"/>
      <c r="J13" s="195"/>
      <c r="K13" s="194"/>
      <c r="L13" s="230" t="str">
        <f>J141</f>
        <v>ZP HIGH SCHOOL</v>
      </c>
      <c r="M13" s="194"/>
    </row>
    <row r="14" spans="2:13" ht="10.5" customHeight="1">
      <c r="B14" s="3"/>
      <c r="C14" s="3"/>
      <c r="H14" s="195"/>
      <c r="I14" s="195"/>
      <c r="J14" s="195"/>
      <c r="K14" s="194"/>
      <c r="L14" s="230" t="str">
        <f>J142</f>
        <v>GANAPAVARAM</v>
      </c>
      <c r="M14" s="194"/>
    </row>
    <row r="15" spans="2:13" ht="15.75">
      <c r="B15" s="3" t="s">
        <v>353</v>
      </c>
      <c r="C15" s="3"/>
      <c r="G15" s="4" t="s">
        <v>27</v>
      </c>
      <c r="H15" s="195" t="str">
        <f>DATA!E16</f>
        <v>S.B.I CHILAKALURIPET,01195</v>
      </c>
      <c r="I15" s="195"/>
      <c r="J15" s="195"/>
      <c r="K15" s="194"/>
      <c r="L15" s="194"/>
      <c r="M15" s="194"/>
    </row>
    <row r="16" spans="1:13" ht="15.75">
      <c r="A16" s="196" t="s">
        <v>352</v>
      </c>
      <c r="B16" s="171" t="s">
        <v>351</v>
      </c>
      <c r="C16" s="171"/>
      <c r="D16" s="159"/>
      <c r="G16" s="4" t="s">
        <v>27</v>
      </c>
      <c r="H16" s="195" t="str">
        <f>DATA!E22</f>
        <v>ZPPF</v>
      </c>
      <c r="I16" s="195"/>
      <c r="J16" s="195"/>
      <c r="K16" s="194"/>
      <c r="L16" s="194"/>
      <c r="M16" s="194"/>
    </row>
    <row r="17" spans="2:13" ht="15.75">
      <c r="B17" s="171" t="s">
        <v>350</v>
      </c>
      <c r="C17" s="171"/>
      <c r="H17" s="329">
        <f>DATA!E17</f>
        <v>29599</v>
      </c>
      <c r="I17" s="329"/>
      <c r="J17" s="329"/>
      <c r="K17" s="194"/>
      <c r="L17" s="194"/>
      <c r="M17" s="194"/>
    </row>
    <row r="18" spans="1:8" ht="22.5" customHeight="1">
      <c r="A18" s="163" t="s">
        <v>349</v>
      </c>
      <c r="B18" s="4" t="s">
        <v>348</v>
      </c>
      <c r="H18" s="4" t="s">
        <v>347</v>
      </c>
    </row>
    <row r="19" spans="2:13" ht="44.25" customHeight="1">
      <c r="B19" s="344" t="s">
        <v>346</v>
      </c>
      <c r="C19" s="344"/>
      <c r="D19" s="344"/>
      <c r="E19" s="344"/>
      <c r="F19" s="344"/>
      <c r="G19" s="344"/>
      <c r="H19" s="344"/>
      <c r="I19" s="344"/>
      <c r="J19" s="344"/>
      <c r="K19" s="344"/>
      <c r="L19" s="344"/>
      <c r="M19" s="344"/>
    </row>
    <row r="20" ht="7.5" customHeight="1">
      <c r="A20" s="159"/>
    </row>
    <row r="21" spans="2:13" ht="30.75" customHeight="1">
      <c r="B21" s="311" t="s">
        <v>345</v>
      </c>
      <c r="C21" s="311"/>
      <c r="D21" s="311"/>
      <c r="E21" s="311"/>
      <c r="F21" s="311"/>
      <c r="G21" s="311"/>
      <c r="H21" s="311"/>
      <c r="I21" s="311"/>
      <c r="J21" s="311"/>
      <c r="K21" s="311"/>
      <c r="L21" s="311"/>
      <c r="M21" s="311"/>
    </row>
    <row r="22" spans="1:9" ht="29.25" customHeight="1">
      <c r="A22" s="193"/>
      <c r="B22" s="326" t="s">
        <v>344</v>
      </c>
      <c r="C22" s="326"/>
      <c r="D22" s="326"/>
      <c r="E22" s="326"/>
      <c r="F22" s="326"/>
      <c r="G22" s="326"/>
      <c r="H22" s="326"/>
      <c r="I22" s="326"/>
    </row>
    <row r="23" spans="2:4" ht="18.75" customHeight="1">
      <c r="B23" s="166" t="s">
        <v>343</v>
      </c>
      <c r="C23" s="166"/>
      <c r="D23" s="159" t="s">
        <v>342</v>
      </c>
    </row>
    <row r="24" spans="1:4" ht="15" customHeight="1">
      <c r="A24" s="22" t="s">
        <v>341</v>
      </c>
      <c r="D24" s="159" t="s">
        <v>340</v>
      </c>
    </row>
    <row r="25" spans="1:13" ht="15" customHeight="1">
      <c r="A25" s="346">
        <v>8</v>
      </c>
      <c r="B25" s="344" t="s">
        <v>339</v>
      </c>
      <c r="C25" s="344"/>
      <c r="D25" s="344"/>
      <c r="E25" s="344"/>
      <c r="F25" s="344"/>
      <c r="G25" s="344"/>
      <c r="H25" s="344"/>
      <c r="I25" s="344"/>
      <c r="J25" s="344"/>
      <c r="K25" s="344"/>
      <c r="L25" s="344"/>
      <c r="M25" s="344"/>
    </row>
    <row r="26" spans="1:13" ht="29.25" customHeight="1">
      <c r="A26" s="346"/>
      <c r="B26" s="344"/>
      <c r="C26" s="344"/>
      <c r="D26" s="344"/>
      <c r="E26" s="344"/>
      <c r="F26" s="344"/>
      <c r="G26" s="344"/>
      <c r="H26" s="344"/>
      <c r="I26" s="344"/>
      <c r="J26" s="344"/>
      <c r="K26" s="344"/>
      <c r="L26" s="344"/>
      <c r="M26" s="344"/>
    </row>
    <row r="27" spans="1:13" ht="29.25" customHeight="1">
      <c r="A27" s="21"/>
      <c r="B27" s="13" t="s">
        <v>338</v>
      </c>
      <c r="C27" s="13"/>
      <c r="D27" s="29"/>
      <c r="E27" s="29"/>
      <c r="F27" s="342">
        <f>DATA!E19</f>
        <v>100000</v>
      </c>
      <c r="G27" s="342"/>
      <c r="H27" s="342"/>
      <c r="I27" s="342"/>
      <c r="J27" s="29"/>
      <c r="K27" s="29"/>
      <c r="L27" s="29"/>
      <c r="M27" s="29"/>
    </row>
    <row r="28" spans="1:9" ht="29.25" customHeight="1">
      <c r="A28" s="3">
        <v>9</v>
      </c>
      <c r="B28" s="3" t="s">
        <v>337</v>
      </c>
      <c r="C28" s="3"/>
      <c r="I28" s="191" t="str">
        <f>DATA!E20</f>
        <v>medical expences</v>
      </c>
    </row>
    <row r="29" spans="2:13" ht="66" customHeight="1">
      <c r="B29" s="311" t="s">
        <v>336</v>
      </c>
      <c r="C29" s="311"/>
      <c r="D29" s="311"/>
      <c r="E29" s="311"/>
      <c r="F29" s="311"/>
      <c r="G29" s="311"/>
      <c r="H29" s="311"/>
      <c r="I29" s="311"/>
      <c r="J29" s="311"/>
      <c r="K29" s="311"/>
      <c r="L29" s="311"/>
      <c r="M29" s="311"/>
    </row>
    <row r="30" spans="2:4" ht="22.5" customHeight="1">
      <c r="B30" s="190" t="s">
        <v>335</v>
      </c>
      <c r="C30" s="190"/>
      <c r="D30" s="7"/>
    </row>
    <row r="31" spans="2:4" ht="22.5" customHeight="1">
      <c r="B31" s="190" t="s">
        <v>334</v>
      </c>
      <c r="C31" s="190"/>
      <c r="D31" s="7"/>
    </row>
    <row r="32" spans="2:4" ht="22.5" customHeight="1">
      <c r="B32" s="190" t="s">
        <v>333</v>
      </c>
      <c r="C32" s="190"/>
      <c r="D32" s="7"/>
    </row>
    <row r="33" spans="2:4" ht="22.5" customHeight="1">
      <c r="B33" s="190" t="s">
        <v>332</v>
      </c>
      <c r="C33" s="190"/>
      <c r="D33" s="7"/>
    </row>
    <row r="34" spans="2:4" ht="22.5" customHeight="1">
      <c r="B34" s="190" t="s">
        <v>331</v>
      </c>
      <c r="C34" s="190"/>
      <c r="D34" s="7"/>
    </row>
    <row r="35" spans="2:4" ht="22.5" customHeight="1">
      <c r="B35" s="190" t="s">
        <v>330</v>
      </c>
      <c r="C35" s="190"/>
      <c r="D35" s="7"/>
    </row>
    <row r="36" spans="2:4" ht="22.5" customHeight="1">
      <c r="B36" s="190" t="s">
        <v>329</v>
      </c>
      <c r="C36" s="190"/>
      <c r="D36" s="7"/>
    </row>
    <row r="37" ht="7.5" customHeight="1">
      <c r="A37" s="189"/>
    </row>
    <row r="38" ht="15.75">
      <c r="A38" s="186" t="s">
        <v>328</v>
      </c>
    </row>
    <row r="39" spans="2:11" ht="33.75" customHeight="1">
      <c r="B39" s="303" t="s">
        <v>327</v>
      </c>
      <c r="C39" s="303"/>
      <c r="D39" s="303"/>
      <c r="E39" s="303"/>
      <c r="F39" s="303"/>
      <c r="G39" s="303"/>
      <c r="H39" s="303"/>
      <c r="I39" s="303"/>
      <c r="J39" s="303"/>
      <c r="K39" s="303"/>
    </row>
    <row r="40" ht="15">
      <c r="A40" s="188" t="s">
        <v>326</v>
      </c>
    </row>
    <row r="41" ht="15">
      <c r="A41" s="188" t="s">
        <v>325</v>
      </c>
    </row>
    <row r="42" ht="15">
      <c r="A42" s="188" t="s">
        <v>324</v>
      </c>
    </row>
    <row r="43" ht="15">
      <c r="A43" s="188" t="s">
        <v>323</v>
      </c>
    </row>
    <row r="44" ht="15">
      <c r="A44" s="188"/>
    </row>
    <row r="45" spans="1:3" ht="29.25" customHeight="1">
      <c r="A45" s="169"/>
      <c r="B45" s="187" t="s">
        <v>237</v>
      </c>
      <c r="C45" s="187"/>
    </row>
    <row r="46" ht="32.25" customHeight="1">
      <c r="A46" s="186" t="s">
        <v>322</v>
      </c>
    </row>
    <row r="47" spans="1:9" ht="32.25" customHeight="1">
      <c r="A47" s="303" t="s">
        <v>321</v>
      </c>
      <c r="B47" s="303"/>
      <c r="C47" s="303"/>
      <c r="D47" s="303"/>
      <c r="E47" s="303"/>
      <c r="F47" s="303"/>
      <c r="G47" s="303"/>
      <c r="H47" s="303"/>
      <c r="I47" s="303"/>
    </row>
    <row r="48" spans="1:9" ht="32.25" customHeight="1">
      <c r="A48" s="303" t="s">
        <v>320</v>
      </c>
      <c r="B48" s="303"/>
      <c r="C48" s="303"/>
      <c r="D48" s="303"/>
      <c r="E48" s="303"/>
      <c r="F48" s="303"/>
      <c r="G48" s="303"/>
      <c r="H48" s="303"/>
      <c r="I48" s="303"/>
    </row>
    <row r="49" spans="1:9" ht="32.25" customHeight="1">
      <c r="A49" s="303" t="s">
        <v>319</v>
      </c>
      <c r="B49" s="303"/>
      <c r="C49" s="303"/>
      <c r="D49" s="303"/>
      <c r="E49" s="303"/>
      <c r="F49" s="303"/>
      <c r="G49" s="303"/>
      <c r="H49" s="303"/>
      <c r="I49" s="303"/>
    </row>
    <row r="50" ht="15.75">
      <c r="A50" s="159"/>
    </row>
    <row r="51" spans="1:3" ht="28.5" customHeight="1">
      <c r="A51" s="3">
        <v>10</v>
      </c>
      <c r="B51" s="3" t="s">
        <v>69</v>
      </c>
      <c r="C51" s="3"/>
    </row>
    <row r="52" spans="1:13" ht="38.25" customHeight="1">
      <c r="A52" s="185" t="s">
        <v>318</v>
      </c>
      <c r="B52" s="165"/>
      <c r="C52" s="165"/>
      <c r="D52" s="165"/>
      <c r="E52" s="165"/>
      <c r="F52" s="165"/>
      <c r="G52" s="165"/>
      <c r="H52" s="165"/>
      <c r="I52" s="165"/>
      <c r="J52" s="165"/>
      <c r="K52" s="184" t="s">
        <v>317</v>
      </c>
      <c r="L52" s="331">
        <f>DATA!E14</f>
        <v>36846</v>
      </c>
      <c r="M52" s="331"/>
    </row>
    <row r="53" spans="1:13" ht="38.25" customHeight="1">
      <c r="A53" s="345" t="s">
        <v>316</v>
      </c>
      <c r="B53" s="345"/>
      <c r="C53" s="345"/>
      <c r="D53" s="345"/>
      <c r="E53" s="345"/>
      <c r="F53" s="345"/>
      <c r="G53" s="345"/>
      <c r="H53" s="345"/>
      <c r="I53" s="345"/>
      <c r="J53" s="345"/>
      <c r="K53" s="345"/>
      <c r="L53" s="345"/>
      <c r="M53" s="345"/>
    </row>
    <row r="54" spans="1:13" ht="38.25" customHeight="1">
      <c r="A54" s="183" t="s">
        <v>315</v>
      </c>
      <c r="B54" s="165"/>
      <c r="C54" s="165"/>
      <c r="D54" s="165"/>
      <c r="E54" s="165"/>
      <c r="F54" s="165"/>
      <c r="G54" s="165"/>
      <c r="H54" s="182"/>
      <c r="I54" s="181" t="s">
        <v>314</v>
      </c>
      <c r="J54" s="334">
        <f>DATA!E13</f>
        <v>28361</v>
      </c>
      <c r="K54" s="334"/>
      <c r="L54" s="165"/>
      <c r="M54" s="165"/>
    </row>
    <row r="55" ht="17.25" customHeight="1">
      <c r="A55" s="3">
        <v>11</v>
      </c>
    </row>
    <row r="56" spans="2:12" ht="39.75" customHeight="1">
      <c r="B56" s="166" t="s">
        <v>313</v>
      </c>
      <c r="C56" s="166"/>
      <c r="D56" s="180"/>
      <c r="E56" s="180"/>
      <c r="F56" s="180"/>
      <c r="G56" s="180"/>
      <c r="H56" s="180"/>
      <c r="I56" s="180"/>
      <c r="J56" s="30"/>
      <c r="K56" s="30"/>
      <c r="L56" s="30"/>
    </row>
    <row r="57" spans="2:12" ht="39.75" customHeight="1">
      <c r="B57" s="166" t="s">
        <v>312</v>
      </c>
      <c r="C57" s="166"/>
      <c r="D57" s="30"/>
      <c r="E57" s="30"/>
      <c r="F57" s="30"/>
      <c r="G57" s="30"/>
      <c r="H57" s="30"/>
      <c r="I57" s="30"/>
      <c r="J57" s="303"/>
      <c r="K57" s="303"/>
      <c r="L57" s="303"/>
    </row>
    <row r="58" spans="2:12" ht="39.75" customHeight="1">
      <c r="B58" s="166" t="s">
        <v>311</v>
      </c>
      <c r="C58" s="166"/>
      <c r="D58" s="30"/>
      <c r="E58" s="30"/>
      <c r="F58" s="30"/>
      <c r="G58" s="30"/>
      <c r="H58" s="30"/>
      <c r="I58" s="30"/>
      <c r="J58" s="30"/>
      <c r="K58" s="30"/>
      <c r="L58" s="30"/>
    </row>
    <row r="59" spans="2:14" ht="39.75" customHeight="1">
      <c r="B59" s="166" t="s">
        <v>310</v>
      </c>
      <c r="C59" s="166"/>
      <c r="D59" s="30"/>
      <c r="E59" s="30"/>
      <c r="F59" s="30"/>
      <c r="G59" s="30"/>
      <c r="H59" s="30"/>
      <c r="I59" s="30"/>
      <c r="J59" s="30"/>
      <c r="K59" s="30"/>
      <c r="L59" s="30"/>
      <c r="N59" s="179"/>
    </row>
    <row r="60" spans="2:13" ht="39.75" customHeight="1">
      <c r="B60" s="333" t="s">
        <v>309</v>
      </c>
      <c r="C60" s="333"/>
      <c r="D60" s="333"/>
      <c r="E60" s="333"/>
      <c r="F60" s="333"/>
      <c r="G60" s="333"/>
      <c r="H60" s="333"/>
      <c r="I60" s="333"/>
      <c r="J60" s="333"/>
      <c r="K60" s="333"/>
      <c r="L60" s="333"/>
      <c r="M60" s="333"/>
    </row>
    <row r="61" spans="1:12" ht="39.75" customHeight="1">
      <c r="A61" s="330" t="s">
        <v>308</v>
      </c>
      <c r="B61" s="330"/>
      <c r="C61" s="330"/>
      <c r="D61" s="330"/>
      <c r="E61" s="330"/>
      <c r="F61" s="330"/>
      <c r="G61" s="330"/>
      <c r="H61" s="330"/>
      <c r="I61" s="330"/>
      <c r="J61" s="330"/>
      <c r="K61" s="330"/>
      <c r="L61" s="330"/>
    </row>
    <row r="62" spans="1:12" ht="39.75" customHeight="1">
      <c r="A62" s="330" t="s">
        <v>307</v>
      </c>
      <c r="B62" s="330"/>
      <c r="C62" s="330"/>
      <c r="D62" s="330"/>
      <c r="E62" s="330"/>
      <c r="F62" s="330"/>
      <c r="G62" s="330"/>
      <c r="H62" s="330"/>
      <c r="I62" s="330"/>
      <c r="J62" s="330"/>
      <c r="K62" s="330"/>
      <c r="L62" s="330"/>
    </row>
    <row r="63" spans="1:12" ht="77.25" customHeight="1">
      <c r="A63" s="330" t="s">
        <v>306</v>
      </c>
      <c r="B63" s="330"/>
      <c r="C63" s="330"/>
      <c r="D63" s="330"/>
      <c r="E63" s="330"/>
      <c r="F63" s="330"/>
      <c r="G63" s="330"/>
      <c r="H63" s="330"/>
      <c r="I63" s="330"/>
      <c r="J63" s="330"/>
      <c r="K63" s="178"/>
      <c r="L63" s="178"/>
    </row>
    <row r="64" spans="1:13" ht="39.75" customHeight="1">
      <c r="A64" s="21">
        <v>12</v>
      </c>
      <c r="B64" s="326" t="s">
        <v>305</v>
      </c>
      <c r="C64" s="326"/>
      <c r="D64" s="326"/>
      <c r="E64" s="326"/>
      <c r="F64" s="326"/>
      <c r="G64" s="326"/>
      <c r="H64" s="326"/>
      <c r="I64" s="326"/>
      <c r="J64" s="326"/>
      <c r="K64" s="326"/>
      <c r="L64" s="326"/>
      <c r="M64" s="326"/>
    </row>
    <row r="65" ht="15.75">
      <c r="A65" s="3"/>
    </row>
    <row r="66" ht="15">
      <c r="A66" s="177" t="str">
        <f>RL!B44</f>
        <v>RECOMANDED FOR SANCTION OF LOAN</v>
      </c>
    </row>
    <row r="67" ht="15.75">
      <c r="A67" s="3"/>
    </row>
    <row r="68" ht="15.75">
      <c r="A68" s="3"/>
    </row>
    <row r="69" spans="1:11" ht="32.25" customHeight="1">
      <c r="A69" s="22" t="s">
        <v>304</v>
      </c>
      <c r="K69" s="163" t="s">
        <v>303</v>
      </c>
    </row>
    <row r="70" ht="15.75">
      <c r="A70" s="22" t="s">
        <v>302</v>
      </c>
    </row>
    <row r="71" ht="24.75" customHeight="1"/>
    <row r="72" spans="1:11" ht="15.75">
      <c r="A72" s="3"/>
      <c r="K72" s="176" t="str">
        <f>DATA!E7</f>
        <v>K.SRINIVASULU,(Treasury ID 0619329)</v>
      </c>
    </row>
    <row r="73" spans="1:11" ht="15">
      <c r="A73" s="175"/>
      <c r="B73" s="174" t="str">
        <f>DATA!E26</f>
        <v>HEAD MASTER</v>
      </c>
      <c r="C73" s="174"/>
      <c r="G73" s="165"/>
      <c r="I73" s="173" t="s">
        <v>283</v>
      </c>
      <c r="K73" s="172" t="str">
        <f>DATA!E9</f>
        <v>PET</v>
      </c>
    </row>
    <row r="74" spans="2:11" ht="15">
      <c r="B74" s="4" t="str">
        <f>DATA!E29</f>
        <v>ZP HIGH SCHOOL</v>
      </c>
      <c r="K74" s="24" t="str">
        <f>DATA!E10</f>
        <v>ZPHS GANAPAVARAM</v>
      </c>
    </row>
    <row r="75" spans="2:11" ht="15">
      <c r="B75" s="4" t="str">
        <f>DATA!E31</f>
        <v>GANAPAVARAM</v>
      </c>
      <c r="K75" s="24" t="str">
        <f>DATA!E11</f>
        <v>NADENDLA</v>
      </c>
    </row>
    <row r="76" spans="1:12" ht="15.75">
      <c r="A76" s="3"/>
      <c r="J76" s="335">
        <f>DATA!E37</f>
        <v>8121813161</v>
      </c>
      <c r="K76" s="335"/>
      <c r="L76" s="335"/>
    </row>
    <row r="77" ht="27.75" customHeight="1">
      <c r="A77" s="25" t="s">
        <v>237</v>
      </c>
    </row>
    <row r="78" spans="1:13" ht="15.75">
      <c r="A78" s="341" t="s">
        <v>301</v>
      </c>
      <c r="B78" s="341"/>
      <c r="C78" s="341"/>
      <c r="D78" s="341"/>
      <c r="E78" s="341"/>
      <c r="F78" s="341"/>
      <c r="G78" s="341"/>
      <c r="H78" s="341"/>
      <c r="I78" s="341"/>
      <c r="J78" s="341"/>
      <c r="K78" s="341"/>
      <c r="L78" s="341"/>
      <c r="M78" s="341"/>
    </row>
    <row r="79" spans="1:13" ht="15.75">
      <c r="A79" s="171" t="s">
        <v>300</v>
      </c>
      <c r="B79" s="170"/>
      <c r="C79" s="170"/>
      <c r="D79" s="170"/>
      <c r="E79" s="170"/>
      <c r="F79" s="170"/>
      <c r="G79" s="170"/>
      <c r="H79" s="170"/>
      <c r="I79" s="4" t="s">
        <v>299</v>
      </c>
      <c r="J79" s="170"/>
      <c r="K79" s="170"/>
      <c r="L79" s="170"/>
      <c r="M79" s="170"/>
    </row>
    <row r="80" spans="1:13" ht="15.75">
      <c r="A80" s="171"/>
      <c r="B80" s="170"/>
      <c r="C80" s="170"/>
      <c r="D80" s="170"/>
      <c r="E80" s="170"/>
      <c r="F80" s="170"/>
      <c r="G80" s="170"/>
      <c r="H80" s="170"/>
      <c r="I80" s="4" t="s">
        <v>298</v>
      </c>
      <c r="J80" s="170"/>
      <c r="K80" s="170"/>
      <c r="L80" s="170"/>
      <c r="M80" s="170"/>
    </row>
    <row r="81" ht="15.75">
      <c r="A81" s="3" t="s">
        <v>297</v>
      </c>
    </row>
    <row r="82" spans="1:7" ht="24.75" customHeight="1">
      <c r="A82" s="3"/>
      <c r="G82" s="3" t="s">
        <v>296</v>
      </c>
    </row>
    <row r="83" ht="5.25" customHeight="1">
      <c r="A83" s="3"/>
    </row>
    <row r="85" ht="6" customHeight="1">
      <c r="A85" s="3"/>
    </row>
    <row r="86" ht="15.75">
      <c r="A86" s="3" t="s">
        <v>295</v>
      </c>
    </row>
    <row r="87" ht="6.75" customHeight="1">
      <c r="A87" s="3"/>
    </row>
    <row r="88" spans="1:13" ht="19.5" customHeight="1">
      <c r="A88" s="3"/>
      <c r="B88" s="337" t="s">
        <v>294</v>
      </c>
      <c r="C88" s="337"/>
      <c r="D88" s="337"/>
      <c r="E88" s="337"/>
      <c r="F88" s="337"/>
      <c r="G88" s="337"/>
      <c r="H88" s="337"/>
      <c r="I88" s="337"/>
      <c r="J88" s="337"/>
      <c r="K88" s="337"/>
      <c r="L88" s="337"/>
      <c r="M88" s="337"/>
    </row>
    <row r="89" spans="2:13" ht="75.75" customHeight="1">
      <c r="B89" s="312" t="s">
        <v>293</v>
      </c>
      <c r="C89" s="312"/>
      <c r="D89" s="312"/>
      <c r="E89" s="312"/>
      <c r="F89" s="312"/>
      <c r="G89" s="312"/>
      <c r="H89" s="312"/>
      <c r="I89" s="312"/>
      <c r="J89" s="312"/>
      <c r="K89" s="312"/>
      <c r="L89" s="312"/>
      <c r="M89" s="312"/>
    </row>
    <row r="90" spans="2:13" ht="63.75" customHeight="1">
      <c r="B90" s="312" t="s">
        <v>292</v>
      </c>
      <c r="C90" s="312"/>
      <c r="D90" s="312"/>
      <c r="E90" s="312"/>
      <c r="F90" s="312"/>
      <c r="G90" s="312"/>
      <c r="H90" s="312"/>
      <c r="I90" s="312"/>
      <c r="J90" s="312"/>
      <c r="K90" s="312"/>
      <c r="L90" s="312"/>
      <c r="M90" s="312"/>
    </row>
    <row r="91" spans="2:13" ht="66.75" customHeight="1">
      <c r="B91" s="308" t="s">
        <v>291</v>
      </c>
      <c r="C91" s="308"/>
      <c r="D91" s="308"/>
      <c r="E91" s="308"/>
      <c r="F91" s="308"/>
      <c r="G91" s="308"/>
      <c r="H91" s="308"/>
      <c r="I91" s="308"/>
      <c r="J91" s="308"/>
      <c r="K91" s="308"/>
      <c r="L91" s="308"/>
      <c r="M91" s="308"/>
    </row>
    <row r="92" spans="2:13" ht="84.75" customHeight="1">
      <c r="B92" s="308" t="s">
        <v>290</v>
      </c>
      <c r="C92" s="308"/>
      <c r="D92" s="308"/>
      <c r="E92" s="308"/>
      <c r="F92" s="308"/>
      <c r="G92" s="308"/>
      <c r="H92" s="308"/>
      <c r="I92" s="308"/>
      <c r="J92" s="308"/>
      <c r="K92" s="308"/>
      <c r="L92" s="308"/>
      <c r="M92" s="308"/>
    </row>
    <row r="93" spans="2:13" ht="93.75" customHeight="1">
      <c r="B93" s="308" t="s">
        <v>289</v>
      </c>
      <c r="C93" s="308"/>
      <c r="D93" s="308"/>
      <c r="E93" s="308"/>
      <c r="F93" s="308"/>
      <c r="G93" s="308"/>
      <c r="H93" s="308"/>
      <c r="I93" s="308"/>
      <c r="J93" s="308"/>
      <c r="K93" s="308"/>
      <c r="L93" s="308"/>
      <c r="M93" s="308"/>
    </row>
    <row r="94" spans="2:13" ht="47.25" customHeight="1">
      <c r="B94" s="308" t="s">
        <v>288</v>
      </c>
      <c r="C94" s="308"/>
      <c r="D94" s="308"/>
      <c r="E94" s="308"/>
      <c r="F94" s="308"/>
      <c r="G94" s="308"/>
      <c r="H94" s="308"/>
      <c r="I94" s="308"/>
      <c r="J94" s="308"/>
      <c r="K94" s="308"/>
      <c r="L94" s="308"/>
      <c r="M94" s="308"/>
    </row>
    <row r="95" ht="15.75">
      <c r="A95" s="169"/>
    </row>
    <row r="96" spans="1:10" ht="15.75">
      <c r="A96" s="168" t="s">
        <v>287</v>
      </c>
      <c r="D96" s="3" t="s">
        <v>286</v>
      </c>
      <c r="J96" s="167" t="str">
        <f>B73</f>
        <v>HEAD MASTER</v>
      </c>
    </row>
    <row r="97" spans="1:10" ht="15.75">
      <c r="A97" s="168"/>
      <c r="D97" s="3"/>
      <c r="J97" s="167" t="str">
        <f>B74</f>
        <v>ZP HIGH SCHOOL</v>
      </c>
    </row>
    <row r="98" spans="1:10" ht="15.75">
      <c r="A98" s="3"/>
      <c r="J98" s="167" t="str">
        <f>B75</f>
        <v>GANAPAVARAM</v>
      </c>
    </row>
    <row r="99" spans="2:13" ht="72.75" customHeight="1">
      <c r="B99" s="340" t="s">
        <v>285</v>
      </c>
      <c r="C99" s="340"/>
      <c r="D99" s="340"/>
      <c r="E99" s="340"/>
      <c r="F99" s="340"/>
      <c r="G99" s="340"/>
      <c r="H99" s="340"/>
      <c r="I99" s="340"/>
      <c r="J99" s="340"/>
      <c r="K99" s="340"/>
      <c r="L99" s="340"/>
      <c r="M99" s="340"/>
    </row>
    <row r="100" ht="15.75">
      <c r="A100" s="3"/>
    </row>
    <row r="101" ht="15.75">
      <c r="H101" s="3" t="s">
        <v>284</v>
      </c>
    </row>
    <row r="102" ht="15.75">
      <c r="H102" s="3" t="s">
        <v>283</v>
      </c>
    </row>
    <row r="103" ht="15.75">
      <c r="A103" s="3"/>
    </row>
    <row r="104" spans="1:8" ht="15.75">
      <c r="A104" s="3" t="s">
        <v>282</v>
      </c>
      <c r="H104" s="4" t="s">
        <v>281</v>
      </c>
    </row>
    <row r="105" spans="1:8" ht="15.75">
      <c r="A105" s="3"/>
      <c r="H105" s="4" t="s">
        <v>280</v>
      </c>
    </row>
    <row r="106" ht="42.75" customHeight="1">
      <c r="A106" s="3" t="s">
        <v>279</v>
      </c>
    </row>
    <row r="107" ht="20.25" customHeight="1">
      <c r="A107" s="3" t="s">
        <v>278</v>
      </c>
    </row>
    <row r="108" spans="1:8" ht="20.25" customHeight="1">
      <c r="A108" s="4" t="s">
        <v>277</v>
      </c>
      <c r="H108" s="3"/>
    </row>
    <row r="109" ht="6" customHeight="1">
      <c r="A109" s="3"/>
    </row>
    <row r="110" spans="1:6" ht="6" customHeight="1">
      <c r="A110" s="3"/>
      <c r="F110" s="3"/>
    </row>
    <row r="111" ht="12.75" customHeight="1">
      <c r="A111" s="4" t="s">
        <v>276</v>
      </c>
    </row>
    <row r="112" ht="6" customHeight="1">
      <c r="A112" s="3"/>
    </row>
    <row r="113" ht="3.75" customHeight="1">
      <c r="A113" s="3"/>
    </row>
    <row r="114" ht="45" customHeight="1">
      <c r="J114" s="3" t="s">
        <v>275</v>
      </c>
    </row>
    <row r="115" ht="15.75">
      <c r="J115" s="3" t="s">
        <v>274</v>
      </c>
    </row>
    <row r="116" ht="33.75" customHeight="1">
      <c r="A116" s="25" t="s">
        <v>237</v>
      </c>
    </row>
    <row r="118" spans="1:13" ht="20.25">
      <c r="A118" s="336" t="s">
        <v>15</v>
      </c>
      <c r="B118" s="336"/>
      <c r="C118" s="336"/>
      <c r="D118" s="336"/>
      <c r="E118" s="336"/>
      <c r="F118" s="336"/>
      <c r="G118" s="336"/>
      <c r="H118" s="336"/>
      <c r="I118" s="336"/>
      <c r="J118" s="336"/>
      <c r="K118" s="336"/>
      <c r="L118" s="336"/>
      <c r="M118" s="336"/>
    </row>
    <row r="119" spans="1:11" ht="15.75">
      <c r="A119" s="166" t="s">
        <v>16</v>
      </c>
      <c r="B119" s="166"/>
      <c r="C119" s="166"/>
      <c r="D119" s="166"/>
      <c r="E119" s="166"/>
      <c r="F119" s="166"/>
      <c r="G119" s="166"/>
      <c r="H119" s="166"/>
      <c r="I119" s="166"/>
      <c r="J119" s="166"/>
      <c r="K119" s="166"/>
    </row>
    <row r="120" ht="15.75">
      <c r="A120" s="3"/>
    </row>
    <row r="121" spans="4:11" ht="15.75">
      <c r="D121" s="12" t="s">
        <v>17</v>
      </c>
      <c r="E121" s="4" t="str">
        <f>'[2]DATA'!E24</f>
        <v>GUNTUR</v>
      </c>
      <c r="J121" s="12" t="s">
        <v>18</v>
      </c>
      <c r="K121" s="3"/>
    </row>
    <row r="122" spans="4:10" ht="15.75">
      <c r="D122" s="12" t="s">
        <v>19</v>
      </c>
      <c r="J122" s="12" t="s">
        <v>20</v>
      </c>
    </row>
    <row r="123" ht="15.75">
      <c r="D123" s="12" t="s">
        <v>21</v>
      </c>
    </row>
    <row r="124" ht="19.5" customHeight="1">
      <c r="A124" s="3" t="s">
        <v>22</v>
      </c>
    </row>
    <row r="125" ht="15.75">
      <c r="A125" s="3"/>
    </row>
    <row r="126" spans="1:5" ht="24" customHeight="1">
      <c r="A126" s="311" t="str">
        <f>RL!B78</f>
        <v>K.SRINIVASULU,(Treasury ID 0619329) PET ZPHS GANAPAVARAM NADENDLA</v>
      </c>
      <c r="B126" s="311"/>
      <c r="C126" s="311"/>
      <c r="D126" s="311"/>
      <c r="E126" s="311"/>
    </row>
    <row r="127" spans="1:5" ht="30" customHeight="1">
      <c r="A127" s="311"/>
      <c r="B127" s="311"/>
      <c r="C127" s="311"/>
      <c r="D127" s="311"/>
      <c r="E127" s="311"/>
    </row>
    <row r="128" spans="1:7" ht="15.75">
      <c r="A128" s="3" t="s">
        <v>273</v>
      </c>
      <c r="G128" s="3" t="s">
        <v>272</v>
      </c>
    </row>
    <row r="129" ht="15.75">
      <c r="A129" s="3"/>
    </row>
    <row r="130" spans="1:13" ht="36" customHeight="1">
      <c r="A130" s="13">
        <v>1</v>
      </c>
      <c r="B130" s="13" t="s">
        <v>26</v>
      </c>
      <c r="C130" s="13"/>
      <c r="D130" s="3"/>
      <c r="G130" s="338" t="str">
        <f>CONCATENATE(DATA!E7," ",DATA!E9," ",DATA!E10," ",DATA!E11)</f>
        <v>K.SRINIVASULU,(Treasury ID 0619329) PET ZPHS GANAPAVARAM NADENDLA</v>
      </c>
      <c r="H130" s="338"/>
      <c r="I130" s="338"/>
      <c r="J130" s="338"/>
      <c r="K130" s="338"/>
      <c r="L130" s="338"/>
      <c r="M130" s="338"/>
    </row>
    <row r="131" spans="1:9" ht="15.75">
      <c r="A131" s="3">
        <v>2</v>
      </c>
      <c r="B131" s="3" t="s">
        <v>28</v>
      </c>
      <c r="C131" s="3"/>
      <c r="G131" s="4" t="str">
        <f>DATA!E12</f>
        <v>14860/-</v>
      </c>
      <c r="I131" s="3"/>
    </row>
    <row r="132" spans="1:3" ht="15.75">
      <c r="A132" s="3">
        <v>3</v>
      </c>
      <c r="B132" s="3" t="s">
        <v>271</v>
      </c>
      <c r="C132" s="3"/>
    </row>
    <row r="133" spans="2:8" ht="15.75">
      <c r="B133" s="3" t="s">
        <v>270</v>
      </c>
      <c r="C133" s="3"/>
      <c r="H133" s="3"/>
    </row>
    <row r="134" spans="1:7" ht="15.75">
      <c r="A134" s="3">
        <v>4</v>
      </c>
      <c r="B134" s="3" t="s">
        <v>30</v>
      </c>
      <c r="C134" s="3"/>
      <c r="G134" s="3"/>
    </row>
    <row r="135" spans="1:6" ht="15.75">
      <c r="A135" s="3" t="s">
        <v>31</v>
      </c>
      <c r="F135" s="3"/>
    </row>
    <row r="136" spans="1:7" ht="15.75">
      <c r="A136" s="3" t="s">
        <v>32</v>
      </c>
      <c r="G136" s="3" t="s">
        <v>269</v>
      </c>
    </row>
    <row r="137" spans="1:7" ht="15.75">
      <c r="A137" s="3" t="s">
        <v>34</v>
      </c>
      <c r="G137" s="3" t="s">
        <v>269</v>
      </c>
    </row>
    <row r="138" spans="1:8" ht="15.75">
      <c r="A138" s="3">
        <v>5</v>
      </c>
      <c r="B138" s="3" t="s">
        <v>35</v>
      </c>
      <c r="C138" s="3"/>
      <c r="H138" s="3"/>
    </row>
    <row r="139" spans="1:10" ht="15.75">
      <c r="A139" s="3"/>
      <c r="B139" s="165" t="s">
        <v>268</v>
      </c>
      <c r="C139" s="165"/>
      <c r="H139" s="3"/>
      <c r="J139" s="224" t="s">
        <v>421</v>
      </c>
    </row>
    <row r="140" spans="1:10" ht="15.75">
      <c r="A140" s="3">
        <v>6</v>
      </c>
      <c r="B140" s="3" t="s">
        <v>37</v>
      </c>
      <c r="C140" s="3"/>
      <c r="H140" s="3"/>
      <c r="J140" s="228" t="str">
        <f>DATA!E27</f>
        <v>HEAD MASTER</v>
      </c>
    </row>
    <row r="141" spans="1:10" ht="15.75">
      <c r="A141" s="3"/>
      <c r="J141" s="228" t="str">
        <f>DATA!E28</f>
        <v>ZP HIGH SCHOOL</v>
      </c>
    </row>
    <row r="142" spans="1:10" ht="15.75">
      <c r="A142" s="3"/>
      <c r="J142" s="228" t="str">
        <f>DATA!E31</f>
        <v>GANAPAVARAM</v>
      </c>
    </row>
    <row r="143" spans="1:13" ht="15.75" customHeight="1">
      <c r="A143" s="339" t="s">
        <v>38</v>
      </c>
      <c r="B143" s="310" t="s">
        <v>267</v>
      </c>
      <c r="C143" s="310"/>
      <c r="D143" s="310"/>
      <c r="E143" s="310"/>
      <c r="F143" s="284" t="s">
        <v>266</v>
      </c>
      <c r="G143" s="274" t="s">
        <v>265</v>
      </c>
      <c r="H143" s="275"/>
      <c r="I143" s="315" t="s">
        <v>264</v>
      </c>
      <c r="J143" s="316"/>
      <c r="K143" s="317"/>
      <c r="L143" s="304" t="s">
        <v>263</v>
      </c>
      <c r="M143" s="304"/>
    </row>
    <row r="144" spans="1:13" ht="15" customHeight="1">
      <c r="A144" s="339"/>
      <c r="B144" s="310"/>
      <c r="C144" s="310"/>
      <c r="D144" s="310"/>
      <c r="E144" s="310"/>
      <c r="F144" s="285"/>
      <c r="G144" s="276"/>
      <c r="H144" s="277"/>
      <c r="I144" s="318"/>
      <c r="J144" s="319"/>
      <c r="K144" s="320"/>
      <c r="L144" s="304"/>
      <c r="M144" s="304"/>
    </row>
    <row r="145" spans="1:13" ht="15.75" customHeight="1">
      <c r="A145" s="313"/>
      <c r="B145" s="321" t="str">
        <f>G130</f>
        <v>K.SRINIVASULU,(Treasury ID 0619329) PET ZPHS GANAPAVARAM NADENDLA</v>
      </c>
      <c r="C145" s="274"/>
      <c r="D145" s="274"/>
      <c r="E145" s="275"/>
      <c r="F145" s="286">
        <f>DATA!E17</f>
        <v>29599</v>
      </c>
      <c r="G145" s="278"/>
      <c r="H145" s="279"/>
      <c r="I145" s="321"/>
      <c r="J145" s="274"/>
      <c r="K145" s="275"/>
      <c r="L145" s="273"/>
      <c r="M145" s="273"/>
    </row>
    <row r="146" spans="1:13" ht="15.75" customHeight="1">
      <c r="A146" s="313"/>
      <c r="B146" s="322"/>
      <c r="C146" s="323"/>
      <c r="D146" s="323"/>
      <c r="E146" s="324"/>
      <c r="F146" s="287"/>
      <c r="G146" s="280"/>
      <c r="H146" s="281"/>
      <c r="I146" s="322"/>
      <c r="J146" s="323"/>
      <c r="K146" s="324"/>
      <c r="L146" s="273"/>
      <c r="M146" s="273"/>
    </row>
    <row r="147" spans="1:13" ht="15.75" customHeight="1">
      <c r="A147" s="313"/>
      <c r="B147" s="322"/>
      <c r="C147" s="323"/>
      <c r="D147" s="323"/>
      <c r="E147" s="324"/>
      <c r="F147" s="287"/>
      <c r="G147" s="280"/>
      <c r="H147" s="281"/>
      <c r="I147" s="322"/>
      <c r="J147" s="323"/>
      <c r="K147" s="324"/>
      <c r="L147" s="273"/>
      <c r="M147" s="273"/>
    </row>
    <row r="148" spans="1:13" ht="15.75" customHeight="1">
      <c r="A148" s="313"/>
      <c r="B148" s="325"/>
      <c r="C148" s="276"/>
      <c r="D148" s="276"/>
      <c r="E148" s="277"/>
      <c r="F148" s="288"/>
      <c r="G148" s="282"/>
      <c r="H148" s="283"/>
      <c r="I148" s="325"/>
      <c r="J148" s="276"/>
      <c r="K148" s="277"/>
      <c r="L148" s="273"/>
      <c r="M148" s="273"/>
    </row>
    <row r="149" spans="1:13" ht="15.75">
      <c r="A149" s="3"/>
      <c r="L149" s="164"/>
      <c r="M149" s="164"/>
    </row>
    <row r="150" spans="1:3" ht="15.75">
      <c r="A150" s="3"/>
      <c r="B150" s="163"/>
      <c r="C150" s="163"/>
    </row>
    <row r="151" ht="15.75">
      <c r="A151" s="3"/>
    </row>
    <row r="152" ht="15.75">
      <c r="A152" s="3"/>
    </row>
    <row r="153" ht="15.75">
      <c r="A153" s="3"/>
    </row>
    <row r="154" spans="1:11" ht="15.75">
      <c r="A154" s="20" t="s">
        <v>43</v>
      </c>
      <c r="K154" s="21" t="s">
        <v>44</v>
      </c>
    </row>
    <row r="155" spans="1:11" ht="15.75">
      <c r="A155" s="22" t="s">
        <v>45</v>
      </c>
      <c r="D155" s="314"/>
      <c r="E155" s="314"/>
      <c r="K155" s="21" t="s">
        <v>46</v>
      </c>
    </row>
    <row r="156" ht="15">
      <c r="J156" s="7" t="s">
        <v>47</v>
      </c>
    </row>
    <row r="157" ht="15.75">
      <c r="A157" s="3"/>
    </row>
    <row r="158" spans="2:5" ht="15.75">
      <c r="B158" s="3"/>
      <c r="C158" s="3"/>
      <c r="E158" s="24"/>
    </row>
    <row r="159" spans="1:2" ht="15.75">
      <c r="A159" s="3"/>
      <c r="B159" s="4" t="s">
        <v>262</v>
      </c>
    </row>
    <row r="160" ht="15.75">
      <c r="A160" s="3" t="s">
        <v>261</v>
      </c>
    </row>
    <row r="161" ht="15.75">
      <c r="A161" s="3" t="s">
        <v>260</v>
      </c>
    </row>
    <row r="162" ht="15.75">
      <c r="A162" s="3" t="s">
        <v>259</v>
      </c>
    </row>
    <row r="163" ht="15.75">
      <c r="A163" s="3" t="s">
        <v>258</v>
      </c>
    </row>
    <row r="164" ht="15.75">
      <c r="A164" s="3" t="str">
        <f>RL!A96</f>
        <v>Account No 10535126396 S.B.I CHILAKALURIPET,01195</v>
      </c>
    </row>
    <row r="165" spans="1:11" ht="30" customHeight="1">
      <c r="A165" s="3" t="s">
        <v>48</v>
      </c>
      <c r="F165" s="224" t="str">
        <f>RL!C99</f>
        <v>HEAD MASTER</v>
      </c>
      <c r="K165" s="4" t="s">
        <v>422</v>
      </c>
    </row>
    <row r="166" spans="1:6" ht="15.75">
      <c r="A166" s="3"/>
      <c r="F166" s="224" t="str">
        <f>RL!C100</f>
        <v>ZP HIGH SCHOOL</v>
      </c>
    </row>
    <row r="167" spans="1:6" ht="15.75">
      <c r="A167" s="3"/>
      <c r="F167" s="224" t="str">
        <f>RL!C101</f>
        <v>GANAPAVARAM</v>
      </c>
    </row>
    <row r="168" ht="48.75" customHeight="1">
      <c r="A168" s="25" t="s">
        <v>237</v>
      </c>
    </row>
    <row r="169" ht="15.75">
      <c r="A169" s="3"/>
    </row>
    <row r="170" ht="15.75">
      <c r="A170" s="3"/>
    </row>
    <row r="171" spans="1:13" ht="97.5" customHeight="1">
      <c r="A171" s="326" t="str">
        <f>CONCATENATE("1.                  Certified that I have satisfy myself sums included in bills ( Form 40-A) drawn one month / two three month previous to this date in favour of member accounts No."," ",DATA!E17," "," with the exception of these detailed ( of which the total has been refunded by deduction in this form ) have been disbursed to the proper persons and that acquittance have taken and filed in my office with receipt stamps duly cancelled for every payment.")</f>
        <v>1.                  Certified that I have satisfy myself sums included in bills ( Form 40-A) drawn one month / two three month previous to this date in favour of member accounts No. 29599  with the exception of these detailed ( of which the total has been refunded by deduction in this form ) have been disbursed to the proper persons and that acquittance have taken and filed in my office with receipt stamps duly cancelled for every payment.</v>
      </c>
      <c r="B171" s="326"/>
      <c r="C171" s="326"/>
      <c r="D171" s="326"/>
      <c r="E171" s="326"/>
      <c r="F171" s="326"/>
      <c r="G171" s="326"/>
      <c r="H171" s="326"/>
      <c r="I171" s="326"/>
      <c r="J171" s="326"/>
      <c r="K171" s="326"/>
      <c r="L171" s="326"/>
      <c r="M171" s="326"/>
    </row>
    <row r="172" ht="15.75">
      <c r="A172" s="159"/>
    </row>
    <row r="173" spans="1:13" ht="71.25" customHeight="1">
      <c r="A173" s="312" t="str">
        <f>CONCATENATE("2.  Certified that the balance in the funds at the credit of"," ",DATA!C7," ",DATA!E7," ",DATA!E9," ",DATA!E10," ",DATA!E11," ","(Mandal)"," "," ","of the date of the withdrawn covers the submit this bill.")</f>
        <v>2.  Certified that the balance in the funds at the credit of Sri K.SRINIVASULU,(Treasury ID 0619329) PET ZPHS GANAPAVARAM NADENDLA (Mandal)  of the date of the withdrawn covers the submit this bill.</v>
      </c>
      <c r="B173" s="312"/>
      <c r="C173" s="312"/>
      <c r="D173" s="312"/>
      <c r="E173" s="312"/>
      <c r="F173" s="312"/>
      <c r="G173" s="312"/>
      <c r="H173" s="312"/>
      <c r="I173" s="312"/>
      <c r="J173" s="312"/>
      <c r="K173" s="312"/>
      <c r="L173" s="312"/>
      <c r="M173" s="312"/>
    </row>
    <row r="174" ht="15.75">
      <c r="A174" s="3"/>
    </row>
    <row r="175" spans="1:13" ht="99" customHeight="1">
      <c r="A175" s="303" t="s">
        <v>257</v>
      </c>
      <c r="B175" s="303"/>
      <c r="C175" s="303"/>
      <c r="D175" s="303"/>
      <c r="E175" s="303"/>
      <c r="F175" s="303"/>
      <c r="G175" s="303"/>
      <c r="H175" s="303"/>
      <c r="I175" s="303"/>
      <c r="J175" s="303"/>
      <c r="K175" s="303"/>
      <c r="L175" s="303"/>
      <c r="M175" s="303"/>
    </row>
    <row r="176" ht="15.75">
      <c r="A176" s="159"/>
    </row>
    <row r="177" ht="15.75">
      <c r="A177" s="159"/>
    </row>
    <row r="178" spans="1:13" s="161" customFormat="1" ht="42.75" customHeight="1">
      <c r="A178" s="162" t="s">
        <v>256</v>
      </c>
      <c r="B178" s="302" t="s">
        <v>255</v>
      </c>
      <c r="C178" s="302"/>
      <c r="D178" s="302"/>
      <c r="E178" s="304" t="s">
        <v>254</v>
      </c>
      <c r="F178" s="304"/>
      <c r="G178" s="304"/>
      <c r="H178" s="300" t="s">
        <v>253</v>
      </c>
      <c r="I178" s="301"/>
      <c r="J178" s="304" t="s">
        <v>252</v>
      </c>
      <c r="K178" s="304"/>
      <c r="L178" s="158" t="s">
        <v>251</v>
      </c>
      <c r="M178" s="158" t="s">
        <v>250</v>
      </c>
    </row>
    <row r="179" spans="1:13" ht="15">
      <c r="A179" s="273"/>
      <c r="B179" s="291" t="str">
        <f>'[2]DATA'!E23</f>
        <v>ZPPF</v>
      </c>
      <c r="C179" s="292"/>
      <c r="D179" s="293"/>
      <c r="E179" s="291">
        <f>'[2]DATA'!E18</f>
        <v>29599</v>
      </c>
      <c r="F179" s="292"/>
      <c r="G179" s="293"/>
      <c r="H179" s="273"/>
      <c r="I179" s="273"/>
      <c r="J179" s="273"/>
      <c r="K179" s="273"/>
      <c r="L179" s="273"/>
      <c r="M179" s="305"/>
    </row>
    <row r="180" spans="1:13" ht="15.75" customHeight="1">
      <c r="A180" s="273"/>
      <c r="B180" s="294"/>
      <c r="C180" s="295"/>
      <c r="D180" s="296"/>
      <c r="E180" s="294"/>
      <c r="F180" s="295"/>
      <c r="G180" s="296"/>
      <c r="H180" s="273"/>
      <c r="I180" s="273"/>
      <c r="J180" s="273"/>
      <c r="K180" s="273"/>
      <c r="L180" s="273"/>
      <c r="M180" s="306"/>
    </row>
    <row r="181" spans="1:13" ht="15.75" customHeight="1">
      <c r="A181" s="273"/>
      <c r="B181" s="294"/>
      <c r="C181" s="295"/>
      <c r="D181" s="296"/>
      <c r="E181" s="294"/>
      <c r="F181" s="295"/>
      <c r="G181" s="296"/>
      <c r="H181" s="273"/>
      <c r="I181" s="273"/>
      <c r="J181" s="273"/>
      <c r="K181" s="273"/>
      <c r="L181" s="273"/>
      <c r="M181" s="306"/>
    </row>
    <row r="182" spans="1:13" ht="15.75" customHeight="1">
      <c r="A182" s="273"/>
      <c r="B182" s="297"/>
      <c r="C182" s="298"/>
      <c r="D182" s="299"/>
      <c r="E182" s="297"/>
      <c r="F182" s="298"/>
      <c r="G182" s="299"/>
      <c r="H182" s="273"/>
      <c r="I182" s="273"/>
      <c r="J182" s="273"/>
      <c r="K182" s="273"/>
      <c r="L182" s="273"/>
      <c r="M182" s="307"/>
    </row>
    <row r="183" spans="1:10" ht="15.75">
      <c r="A183" s="159"/>
      <c r="D183" s="159"/>
      <c r="F183" s="159"/>
      <c r="G183" s="159"/>
      <c r="I183" s="159"/>
      <c r="J183" s="159"/>
    </row>
    <row r="184" ht="3" customHeight="1">
      <c r="A184" s="159"/>
    </row>
    <row r="185" spans="2:13" ht="83.25" customHeight="1">
      <c r="B185" s="309" t="s">
        <v>249</v>
      </c>
      <c r="C185" s="309"/>
      <c r="D185" s="309"/>
      <c r="E185" s="309"/>
      <c r="F185" s="309"/>
      <c r="G185" s="309"/>
      <c r="H185" s="309"/>
      <c r="I185" s="309"/>
      <c r="J185" s="309"/>
      <c r="K185" s="309"/>
      <c r="L185" s="309"/>
      <c r="M185" s="309"/>
    </row>
    <row r="186" spans="2:13" ht="55.5" customHeight="1">
      <c r="B186" s="308" t="s">
        <v>248</v>
      </c>
      <c r="C186" s="308"/>
      <c r="D186" s="308"/>
      <c r="E186" s="308"/>
      <c r="F186" s="308"/>
      <c r="G186" s="308"/>
      <c r="H186" s="308"/>
      <c r="I186" s="308"/>
      <c r="J186" s="308"/>
      <c r="K186" s="308"/>
      <c r="L186" s="308"/>
      <c r="M186" s="308"/>
    </row>
    <row r="187" spans="1:9" ht="13.5" customHeight="1">
      <c r="A187" s="159"/>
      <c r="I187" s="159" t="s">
        <v>247</v>
      </c>
    </row>
    <row r="188" ht="15.75" customHeight="1">
      <c r="J188" s="159" t="s">
        <v>246</v>
      </c>
    </row>
    <row r="189" spans="1:13" ht="15.75" customHeight="1" thickBot="1">
      <c r="A189" s="290"/>
      <c r="B189" s="290"/>
      <c r="C189" s="290"/>
      <c r="D189" s="290"/>
      <c r="E189" s="290"/>
      <c r="F189" s="290"/>
      <c r="G189" s="290"/>
      <c r="H189" s="290"/>
      <c r="I189" s="290"/>
      <c r="J189" s="290"/>
      <c r="K189" s="290"/>
      <c r="L189" s="290"/>
      <c r="M189" s="290"/>
    </row>
    <row r="190" spans="1:13" ht="32.25" customHeight="1" thickTop="1">
      <c r="A190" s="289" t="s">
        <v>245</v>
      </c>
      <c r="B190" s="289"/>
      <c r="C190" s="289"/>
      <c r="D190" s="289"/>
      <c r="E190" s="289"/>
      <c r="F190" s="289"/>
      <c r="G190" s="289"/>
      <c r="H190" s="289"/>
      <c r="I190" s="289"/>
      <c r="J190" s="289"/>
      <c r="K190" s="289"/>
      <c r="L190" s="289"/>
      <c r="M190" s="289"/>
    </row>
    <row r="191" ht="15.75">
      <c r="A191" s="159"/>
    </row>
    <row r="192" spans="1:2" ht="24" customHeight="1">
      <c r="A192" s="159"/>
      <c r="B192" s="4" t="s">
        <v>244</v>
      </c>
    </row>
    <row r="193" spans="1:5" ht="15.75">
      <c r="A193" s="159"/>
      <c r="B193" s="160" t="s">
        <v>243</v>
      </c>
      <c r="C193" s="160" t="s">
        <v>27</v>
      </c>
      <c r="D193" s="273"/>
      <c r="E193" s="273"/>
    </row>
    <row r="194" spans="1:5" ht="15.75">
      <c r="A194" s="159"/>
      <c r="B194" s="160" t="s">
        <v>242</v>
      </c>
      <c r="C194" s="160" t="s">
        <v>27</v>
      </c>
      <c r="D194" s="273"/>
      <c r="E194" s="273"/>
    </row>
    <row r="195" spans="2:5" ht="15">
      <c r="B195" s="160" t="s">
        <v>241</v>
      </c>
      <c r="C195" s="160" t="s">
        <v>27</v>
      </c>
      <c r="D195" s="273"/>
      <c r="E195" s="273"/>
    </row>
    <row r="196" ht="15.75">
      <c r="J196" s="159"/>
    </row>
    <row r="197" ht="15.75">
      <c r="J197" s="159"/>
    </row>
    <row r="198" ht="15.75">
      <c r="J198" s="159" t="s">
        <v>240</v>
      </c>
    </row>
    <row r="199" spans="4:10" ht="15.75">
      <c r="D199" s="4" t="s">
        <v>239</v>
      </c>
      <c r="J199" s="159" t="s">
        <v>238</v>
      </c>
    </row>
    <row r="200" ht="19.5" customHeight="1"/>
    <row r="201" spans="1:14" ht="22.5" customHeight="1">
      <c r="A201" s="238" t="s">
        <v>237</v>
      </c>
      <c r="B201" s="144"/>
      <c r="C201" s="144"/>
      <c r="D201" s="144"/>
      <c r="E201" s="144"/>
      <c r="F201" s="144"/>
      <c r="G201" s="144"/>
      <c r="H201" s="144"/>
      <c r="I201" s="144"/>
      <c r="J201" s="144"/>
      <c r="K201" s="144"/>
      <c r="L201" s="144"/>
      <c r="M201" s="144"/>
      <c r="N201" s="207"/>
    </row>
    <row r="202" ht="15.75">
      <c r="A202" s="159"/>
    </row>
    <row r="203" ht="15.75">
      <c r="A203" s="3"/>
    </row>
  </sheetData>
  <sheetProtection formatColumns="0" formatRows="0"/>
  <mergeCells count="78">
    <mergeCell ref="B29:M29"/>
    <mergeCell ref="F27:I27"/>
    <mergeCell ref="H7:M7"/>
    <mergeCell ref="B19:M19"/>
    <mergeCell ref="A53:M53"/>
    <mergeCell ref="A49:I49"/>
    <mergeCell ref="A25:A26"/>
    <mergeCell ref="B25:M26"/>
    <mergeCell ref="B22:I22"/>
    <mergeCell ref="J76:L76"/>
    <mergeCell ref="A118:M118"/>
    <mergeCell ref="B89:M89"/>
    <mergeCell ref="B88:M88"/>
    <mergeCell ref="G130:M130"/>
    <mergeCell ref="A143:A144"/>
    <mergeCell ref="B93:M93"/>
    <mergeCell ref="B94:M94"/>
    <mergeCell ref="B99:M99"/>
    <mergeCell ref="A78:M78"/>
    <mergeCell ref="A1:L1"/>
    <mergeCell ref="B39:K39"/>
    <mergeCell ref="A62:I62"/>
    <mergeCell ref="J62:L62"/>
    <mergeCell ref="B21:M21"/>
    <mergeCell ref="B60:M60"/>
    <mergeCell ref="J57:L57"/>
    <mergeCell ref="A61:I61"/>
    <mergeCell ref="J61:L61"/>
    <mergeCell ref="J54:K54"/>
    <mergeCell ref="B64:M64"/>
    <mergeCell ref="A47:I47"/>
    <mergeCell ref="A48:I48"/>
    <mergeCell ref="A3:M3"/>
    <mergeCell ref="H11:J11"/>
    <mergeCell ref="H9:J9"/>
    <mergeCell ref="H10:J10"/>
    <mergeCell ref="H17:J17"/>
    <mergeCell ref="A63:J63"/>
    <mergeCell ref="L52:M52"/>
    <mergeCell ref="B90:M90"/>
    <mergeCell ref="A179:A182"/>
    <mergeCell ref="L145:M148"/>
    <mergeCell ref="A173:M173"/>
    <mergeCell ref="A145:A148"/>
    <mergeCell ref="D155:E155"/>
    <mergeCell ref="I143:K144"/>
    <mergeCell ref="B145:E148"/>
    <mergeCell ref="I145:K148"/>
    <mergeCell ref="A171:M171"/>
    <mergeCell ref="M179:M182"/>
    <mergeCell ref="J178:K178"/>
    <mergeCell ref="B186:M186"/>
    <mergeCell ref="B185:M185"/>
    <mergeCell ref="B92:M92"/>
    <mergeCell ref="B91:M91"/>
    <mergeCell ref="B143:E144"/>
    <mergeCell ref="L143:M144"/>
    <mergeCell ref="A126:E127"/>
    <mergeCell ref="A189:M189"/>
    <mergeCell ref="B179:D182"/>
    <mergeCell ref="H178:I178"/>
    <mergeCell ref="H179:I182"/>
    <mergeCell ref="B178:D178"/>
    <mergeCell ref="A175:M175"/>
    <mergeCell ref="E179:G182"/>
    <mergeCell ref="E178:G178"/>
    <mergeCell ref="L179:L182"/>
    <mergeCell ref="J179:K182"/>
    <mergeCell ref="B5:F5"/>
    <mergeCell ref="B6:F6"/>
    <mergeCell ref="D193:E193"/>
    <mergeCell ref="D194:E194"/>
    <mergeCell ref="D195:E195"/>
    <mergeCell ref="G143:H144"/>
    <mergeCell ref="G145:H148"/>
    <mergeCell ref="F143:F144"/>
    <mergeCell ref="F145:F148"/>
    <mergeCell ref="A190:M190"/>
  </mergeCells>
  <printOptions/>
  <pageMargins left="0.7" right="0.63" top="0.51" bottom="0.42" header="0.3" footer="0.3"/>
  <pageSetup horizontalDpi="600" verticalDpi="600" orientation="portrait" paperSize="5" scale="92" r:id="rId2"/>
  <rowBreaks count="4" manualBreakCount="4">
    <brk id="45" max="12" man="1"/>
    <brk id="77" max="255" man="1"/>
    <brk id="116" max="255" man="1"/>
    <brk id="168" max="12" man="1"/>
  </rowBreaks>
  <ignoredErrors>
    <ignoredError sqref="H5:M10 I28 A52:M54 J72:L76 B73:B75 G130:M137 B145:M148 J140:J142 H15:M17 H11:K11 M11 H12:K12 M12"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BO38"/>
  <sheetViews>
    <sheetView showGridLines="0" zoomScalePageLayoutView="0" workbookViewId="0" topLeftCell="A1">
      <selection activeCell="C6" sqref="C6:K7"/>
    </sheetView>
  </sheetViews>
  <sheetFormatPr defaultColWidth="9.140625" defaultRowHeight="15"/>
  <cols>
    <col min="5" max="5" width="9.421875" style="0" customWidth="1"/>
    <col min="7" max="7" width="10.7109375" style="0" bestFit="1" customWidth="1"/>
    <col min="10" max="13" width="1.57421875" style="0" customWidth="1"/>
    <col min="16" max="18" width="9.140625" style="0" customWidth="1"/>
    <col min="27" max="27" width="17.00390625" style="0" customWidth="1"/>
    <col min="43" max="43" width="9.140625" style="0" customWidth="1"/>
    <col min="44" max="44" width="9.140625" style="0" hidden="1" customWidth="1"/>
    <col min="45" max="48" width="0" style="0" hidden="1" customWidth="1"/>
    <col min="49" max="58" width="9.140625" style="0" hidden="1" customWidth="1"/>
    <col min="59" max="67" width="9.140625" style="0" customWidth="1"/>
  </cols>
  <sheetData>
    <row r="1" spans="1:11" ht="15.75">
      <c r="A1" s="267" t="str">
        <f>CONCATENATE(DATA!E29,","," ",DATA!E31)</f>
        <v>ZP HIGH SCHOOL, GANAPAVARAM</v>
      </c>
      <c r="B1" s="267"/>
      <c r="C1" s="267"/>
      <c r="D1" s="267"/>
      <c r="E1" s="267"/>
      <c r="F1" s="267"/>
      <c r="G1" s="267"/>
      <c r="H1" s="267"/>
      <c r="I1" s="267"/>
      <c r="J1" s="267"/>
      <c r="K1" s="267"/>
    </row>
    <row r="2" spans="1:23" ht="15.75">
      <c r="A2" s="268" t="str">
        <f>CONCATENATE("Proceedings of the the"," ",DATA!E27)</f>
        <v>Proceedings of the the HEAD MASTER</v>
      </c>
      <c r="B2" s="268"/>
      <c r="C2" s="268"/>
      <c r="D2" s="268"/>
      <c r="E2" s="268"/>
      <c r="F2" s="268"/>
      <c r="G2" s="268"/>
      <c r="H2" s="268"/>
      <c r="I2" s="268"/>
      <c r="J2" s="268"/>
      <c r="K2" s="268"/>
      <c r="Q2" s="347"/>
      <c r="R2" s="347"/>
      <c r="S2" s="347"/>
      <c r="T2" s="347"/>
      <c r="U2" s="347"/>
      <c r="V2" s="347"/>
      <c r="W2" s="347"/>
    </row>
    <row r="3" spans="1:23" ht="15.75">
      <c r="A3" s="267" t="str">
        <f>CONCATENATE("Present"," ",DATA!C35," ",DATA!E35)</f>
        <v>Present Sri B.SATYAM,B.Sc.,B.Ed.</v>
      </c>
      <c r="B3" s="267"/>
      <c r="C3" s="267"/>
      <c r="D3" s="267"/>
      <c r="E3" s="267"/>
      <c r="F3" s="267"/>
      <c r="G3" s="267"/>
      <c r="H3" s="267"/>
      <c r="I3" s="267"/>
      <c r="J3" s="267"/>
      <c r="K3" s="267"/>
      <c r="Q3" s="347"/>
      <c r="R3" s="347"/>
      <c r="S3" s="347"/>
      <c r="T3" s="347"/>
      <c r="U3" s="347"/>
      <c r="V3" s="347"/>
      <c r="W3" s="347"/>
    </row>
    <row r="4" spans="1:23" ht="15">
      <c r="A4" s="118" t="str">
        <f>CONCATENATE("R.C.No"," ",":"," ",DATA!E39)</f>
        <v>R.C.No : 12/2013</v>
      </c>
      <c r="G4" s="121" t="s">
        <v>111</v>
      </c>
      <c r="H4" s="265">
        <f>DATA!E40</f>
        <v>41498</v>
      </c>
      <c r="I4" s="265"/>
      <c r="Q4" s="347"/>
      <c r="R4" s="347"/>
      <c r="S4" s="347"/>
      <c r="T4" s="347"/>
      <c r="U4" s="347"/>
      <c r="V4" s="347"/>
      <c r="W4" s="347"/>
    </row>
    <row r="5" spans="17:23" ht="15">
      <c r="Q5" s="347"/>
      <c r="R5" s="347"/>
      <c r="S5" s="347"/>
      <c r="T5" s="347"/>
      <c r="U5" s="347"/>
      <c r="V5" s="347"/>
      <c r="W5" s="347"/>
    </row>
    <row r="6" spans="2:67" ht="15" customHeight="1">
      <c r="B6" s="27" t="s">
        <v>50</v>
      </c>
      <c r="C6" s="262" t="str">
        <f>CONCATENATE("School Education-ZPPF-Sanction of Temporary Advance Withdrawal from  Z.P. General Provident FundAccountNo","  ",DATA!E17," "," to"," ",DATA!C7," ",DATA!E7," ","working as"," ",DATA!E9," ","in "," ",DATA!E10," ","Orders -Issued")</f>
        <v>School Education-ZPPF-Sanction of Temporary Advance Withdrawal from  Z.P. General Provident FundAccountNo  29599  to Sri K.SRINIVASULU,(Treasury ID 0619329) working as PET in  ZPHS GANAPAVARAM Orders -Issued</v>
      </c>
      <c r="D6" s="262"/>
      <c r="E6" s="262"/>
      <c r="F6" s="262"/>
      <c r="G6" s="262"/>
      <c r="H6" s="262"/>
      <c r="I6" s="262"/>
      <c r="J6" s="262"/>
      <c r="K6" s="262"/>
      <c r="BI6" s="263" t="s">
        <v>51</v>
      </c>
      <c r="BJ6" s="263"/>
      <c r="BK6" s="263"/>
      <c r="BL6" s="263"/>
      <c r="BM6" s="263"/>
      <c r="BN6" s="263"/>
      <c r="BO6" s="263"/>
    </row>
    <row r="7" spans="3:67" ht="44.25" customHeight="1">
      <c r="C7" s="262"/>
      <c r="D7" s="262"/>
      <c r="E7" s="262"/>
      <c r="F7" s="262"/>
      <c r="G7" s="262"/>
      <c r="H7" s="262"/>
      <c r="I7" s="262"/>
      <c r="J7" s="262"/>
      <c r="K7" s="262"/>
      <c r="R7" s="264"/>
      <c r="S7" s="264"/>
      <c r="T7" s="264"/>
      <c r="U7" s="264"/>
      <c r="V7" s="264"/>
      <c r="W7" s="264"/>
      <c r="X7" s="264"/>
      <c r="Y7" s="264"/>
      <c r="Z7" s="264"/>
      <c r="BI7" s="263"/>
      <c r="BJ7" s="263"/>
      <c r="BK7" s="263"/>
      <c r="BL7" s="263"/>
      <c r="BM7" s="263"/>
      <c r="BN7" s="263"/>
      <c r="BO7" s="263"/>
    </row>
    <row r="8" spans="18:26" ht="15">
      <c r="R8" s="264"/>
      <c r="S8" s="264"/>
      <c r="T8" s="264"/>
      <c r="U8" s="264"/>
      <c r="V8" s="264"/>
      <c r="W8" s="264"/>
      <c r="X8" s="264"/>
      <c r="Y8" s="264"/>
      <c r="Z8" s="264"/>
    </row>
    <row r="9" spans="2:26" ht="15.75">
      <c r="B9" s="27" t="s">
        <v>52</v>
      </c>
      <c r="C9" s="119" t="s">
        <v>53</v>
      </c>
      <c r="R9" s="264"/>
      <c r="S9" s="264"/>
      <c r="T9" s="264"/>
      <c r="U9" s="264"/>
      <c r="V9" s="264"/>
      <c r="W9" s="264"/>
      <c r="X9" s="264"/>
      <c r="Y9" s="264"/>
      <c r="Z9" s="264"/>
    </row>
    <row r="10" spans="3:26" ht="15.75">
      <c r="C10" s="120" t="s">
        <v>417</v>
      </c>
      <c r="R10" s="264"/>
      <c r="S10" s="264"/>
      <c r="T10" s="264"/>
      <c r="U10" s="264"/>
      <c r="V10" s="264"/>
      <c r="W10" s="264"/>
      <c r="X10" s="264"/>
      <c r="Y10" s="264"/>
      <c r="Z10" s="264"/>
    </row>
    <row r="11" spans="3:26" ht="15.75">
      <c r="C11" s="120" t="s">
        <v>418</v>
      </c>
      <c r="R11" s="264"/>
      <c r="S11" s="264"/>
      <c r="T11" s="264"/>
      <c r="U11" s="264"/>
      <c r="V11" s="264"/>
      <c r="W11" s="264"/>
      <c r="X11" s="264"/>
      <c r="Y11" s="264"/>
      <c r="Z11" s="264"/>
    </row>
    <row r="12" spans="3:26" ht="15.75">
      <c r="C12" s="119" t="str">
        <f>CONCATENATE("4.Z.P.P.F. slip upto Financial Year"," ",DATA!E41)</f>
        <v>4.Z.P.P.F. slip upto Financial Year 2013-2014</v>
      </c>
      <c r="R12" s="264"/>
      <c r="S12" s="264"/>
      <c r="T12" s="264"/>
      <c r="U12" s="264"/>
      <c r="V12" s="264"/>
      <c r="W12" s="264"/>
      <c r="X12" s="264"/>
      <c r="Y12" s="264"/>
      <c r="Z12" s="264"/>
    </row>
    <row r="13" spans="3:58" ht="15">
      <c r="C13" s="122" t="s">
        <v>118</v>
      </c>
      <c r="G13" s="70">
        <f>DATA!E42</f>
        <v>41618</v>
      </c>
      <c r="AX13" s="264" t="s">
        <v>59</v>
      </c>
      <c r="AY13" s="264"/>
      <c r="AZ13" s="264"/>
      <c r="BA13" s="264"/>
      <c r="BB13" s="264"/>
      <c r="BC13" s="264"/>
      <c r="BD13" s="264"/>
      <c r="BE13" s="264"/>
      <c r="BF13" s="264"/>
    </row>
    <row r="14" spans="1:58" ht="15">
      <c r="A14" t="s">
        <v>58</v>
      </c>
      <c r="R14" s="264"/>
      <c r="S14" s="264"/>
      <c r="T14" s="264"/>
      <c r="U14" s="264"/>
      <c r="V14" s="264"/>
      <c r="W14" s="264"/>
      <c r="X14" s="264"/>
      <c r="Y14" s="264"/>
      <c r="Z14" s="264"/>
      <c r="AX14" s="264"/>
      <c r="AY14" s="264"/>
      <c r="AZ14" s="264"/>
      <c r="BA14" s="264"/>
      <c r="BB14" s="264"/>
      <c r="BC14" s="264"/>
      <c r="BD14" s="264"/>
      <c r="BE14" s="264"/>
      <c r="BF14" s="264"/>
    </row>
    <row r="15" spans="1:58" ht="15" customHeight="1">
      <c r="A15" s="262" t="str">
        <f>CONCATENATE(AR26," ",AR25)</f>
        <v>       under Rule 14  c of GPF(A.P.) rules sanction is hereby accorded for drawal of Rs 50000 Rupees (Fifty Thousand rupees only)  to Sri K.SRINIVASULU,(Treasury ID 0619329) working as PET in ZPHS GANAPAVARAM , NADENDLA (Mandal).Z.P.G.P.F. A/cNo 29599 to meet the expenditure in connection with medical expences</v>
      </c>
      <c r="B15" s="262"/>
      <c r="C15" s="262"/>
      <c r="D15" s="262"/>
      <c r="E15" s="262"/>
      <c r="F15" s="262"/>
      <c r="G15" s="262"/>
      <c r="H15" s="262"/>
      <c r="I15" s="262"/>
      <c r="J15" s="262"/>
      <c r="K15" s="262"/>
      <c r="R15" s="264"/>
      <c r="S15" s="264"/>
      <c r="T15" s="264"/>
      <c r="U15" s="264"/>
      <c r="V15" s="264"/>
      <c r="W15" s="264"/>
      <c r="X15" s="264"/>
      <c r="Y15" s="264"/>
      <c r="Z15" s="264"/>
      <c r="AX15" s="264"/>
      <c r="AY15" s="264"/>
      <c r="AZ15" s="264"/>
      <c r="BA15" s="264"/>
      <c r="BB15" s="264"/>
      <c r="BC15" s="264"/>
      <c r="BD15" s="264"/>
      <c r="BE15" s="264"/>
      <c r="BF15" s="264"/>
    </row>
    <row r="16" spans="1:58" ht="15">
      <c r="A16" s="262"/>
      <c r="B16" s="262"/>
      <c r="C16" s="262"/>
      <c r="D16" s="262"/>
      <c r="E16" s="262"/>
      <c r="F16" s="262"/>
      <c r="G16" s="262"/>
      <c r="H16" s="262"/>
      <c r="I16" s="262"/>
      <c r="J16" s="262"/>
      <c r="K16" s="262"/>
      <c r="R16" s="264"/>
      <c r="S16" s="264"/>
      <c r="T16" s="264"/>
      <c r="U16" s="264"/>
      <c r="V16" s="264"/>
      <c r="W16" s="264"/>
      <c r="X16" s="264"/>
      <c r="Y16" s="264"/>
      <c r="Z16" s="264"/>
      <c r="AX16" s="264"/>
      <c r="AY16" s="264"/>
      <c r="AZ16" s="264"/>
      <c r="BA16" s="264"/>
      <c r="BB16" s="264"/>
      <c r="BC16" s="264"/>
      <c r="BD16" s="264"/>
      <c r="BE16" s="264"/>
      <c r="BF16" s="264"/>
    </row>
    <row r="17" spans="1:58" ht="15">
      <c r="A17" s="262"/>
      <c r="B17" s="262"/>
      <c r="C17" s="262"/>
      <c r="D17" s="262"/>
      <c r="E17" s="262"/>
      <c r="F17" s="262"/>
      <c r="G17" s="262"/>
      <c r="H17" s="262"/>
      <c r="I17" s="262"/>
      <c r="J17" s="262"/>
      <c r="K17" s="262"/>
      <c r="R17" s="264"/>
      <c r="S17" s="264"/>
      <c r="T17" s="264"/>
      <c r="U17" s="264"/>
      <c r="V17" s="264"/>
      <c r="W17" s="264"/>
      <c r="X17" s="264"/>
      <c r="Y17" s="264"/>
      <c r="Z17" s="264"/>
      <c r="AX17" s="264"/>
      <c r="AY17" s="264"/>
      <c r="AZ17" s="264"/>
      <c r="BA17" s="264"/>
      <c r="BB17" s="264"/>
      <c r="BC17" s="264"/>
      <c r="BD17" s="264"/>
      <c r="BE17" s="264"/>
      <c r="BF17" s="264"/>
    </row>
    <row r="18" spans="1:58" ht="15.75" customHeight="1">
      <c r="A18" s="262"/>
      <c r="B18" s="262"/>
      <c r="C18" s="262"/>
      <c r="D18" s="262"/>
      <c r="E18" s="262"/>
      <c r="F18" s="262"/>
      <c r="G18" s="262"/>
      <c r="H18" s="262"/>
      <c r="I18" s="262"/>
      <c r="J18" s="262"/>
      <c r="K18" s="262"/>
      <c r="R18" s="264"/>
      <c r="S18" s="264"/>
      <c r="T18" s="264"/>
      <c r="U18" s="264"/>
      <c r="V18" s="264"/>
      <c r="W18" s="264"/>
      <c r="X18" s="264"/>
      <c r="Y18" s="264"/>
      <c r="Z18" s="264"/>
      <c r="AX18" s="264"/>
      <c r="AY18" s="264"/>
      <c r="AZ18" s="264"/>
      <c r="BA18" s="264"/>
      <c r="BB18" s="264"/>
      <c r="BC18" s="264"/>
      <c r="BD18" s="264"/>
      <c r="BE18" s="264"/>
      <c r="BF18" s="264"/>
    </row>
    <row r="19" spans="1:11" ht="3" customHeight="1">
      <c r="A19" s="262"/>
      <c r="B19" s="262"/>
      <c r="C19" s="262"/>
      <c r="D19" s="262"/>
      <c r="E19" s="262"/>
      <c r="F19" s="262"/>
      <c r="G19" s="262"/>
      <c r="H19" s="262"/>
      <c r="I19" s="262"/>
      <c r="J19" s="262"/>
      <c r="K19" s="262"/>
    </row>
    <row r="20" spans="1:26" ht="9" customHeight="1">
      <c r="A20" s="262"/>
      <c r="B20" s="262"/>
      <c r="C20" s="262"/>
      <c r="D20" s="262"/>
      <c r="E20" s="262"/>
      <c r="F20" s="262"/>
      <c r="G20" s="262"/>
      <c r="H20" s="262"/>
      <c r="I20" s="262"/>
      <c r="J20" s="262"/>
      <c r="K20" s="262"/>
      <c r="R20" s="151"/>
      <c r="S20" s="151"/>
      <c r="T20" s="151"/>
      <c r="U20" s="151"/>
      <c r="V20" s="151"/>
      <c r="W20" s="151"/>
      <c r="X20" s="151"/>
      <c r="Y20" s="151"/>
      <c r="Z20" s="151"/>
    </row>
    <row r="21" spans="1:26" ht="3" customHeight="1">
      <c r="A21" s="262"/>
      <c r="B21" s="262"/>
      <c r="C21" s="262"/>
      <c r="D21" s="262"/>
      <c r="E21" s="262"/>
      <c r="F21" s="262"/>
      <c r="G21" s="262"/>
      <c r="H21" s="262"/>
      <c r="I21" s="262"/>
      <c r="J21" s="262"/>
      <c r="K21" s="262"/>
      <c r="R21" s="151"/>
      <c r="S21" s="151"/>
      <c r="T21" s="151"/>
      <c r="U21" s="151"/>
      <c r="V21" s="151"/>
      <c r="W21" s="151"/>
      <c r="X21" s="151"/>
      <c r="Y21" s="151"/>
      <c r="Z21" s="151"/>
    </row>
    <row r="22" spans="1:26" ht="3" customHeight="1">
      <c r="A22" s="262" t="s">
        <v>60</v>
      </c>
      <c r="B22" s="262"/>
      <c r="C22" s="262"/>
      <c r="D22" s="262"/>
      <c r="E22" s="262"/>
      <c r="F22" s="262"/>
      <c r="G22" s="262"/>
      <c r="H22" s="262"/>
      <c r="I22" s="262"/>
      <c r="J22" s="262"/>
      <c r="K22" s="262"/>
      <c r="R22" s="151"/>
      <c r="S22" s="151"/>
      <c r="T22" s="151"/>
      <c r="U22" s="151"/>
      <c r="V22" s="151"/>
      <c r="W22" s="151"/>
      <c r="X22" s="151"/>
      <c r="Y22" s="151"/>
      <c r="Z22" s="151"/>
    </row>
    <row r="23" spans="1:26" ht="26.25" customHeight="1">
      <c r="A23" s="262"/>
      <c r="B23" s="262"/>
      <c r="C23" s="262"/>
      <c r="D23" s="262"/>
      <c r="E23" s="262"/>
      <c r="F23" s="262"/>
      <c r="G23" s="262"/>
      <c r="H23" s="262"/>
      <c r="I23" s="262"/>
      <c r="J23" s="262"/>
      <c r="K23" s="262"/>
      <c r="R23" s="151"/>
      <c r="S23" s="151"/>
      <c r="T23" s="151"/>
      <c r="U23" s="151"/>
      <c r="V23" s="151"/>
      <c r="W23" s="151"/>
      <c r="X23" s="151"/>
      <c r="Y23" s="151"/>
      <c r="Z23" s="151"/>
    </row>
    <row r="24" spans="1:9" ht="15">
      <c r="A24" s="73"/>
      <c r="B24" s="73"/>
      <c r="C24" s="73"/>
      <c r="D24" s="73"/>
      <c r="E24" s="73"/>
      <c r="F24" s="73"/>
      <c r="G24" s="73"/>
      <c r="H24" s="73"/>
      <c r="I24" s="73"/>
    </row>
    <row r="25" spans="1:44" ht="15" customHeight="1">
      <c r="A25" s="262" t="str">
        <f>CONCATENATE("       The  Chief Executive Officer, O/o ZillaParishad"," ",DATA!E23," "," is hereby requested to draw and credith the sanctioned amount to the individuals bank accounts through ECS.")</f>
        <v>       The  Chief Executive Officer, O/o ZillaParishad PRAKASAM  is hereby requested to draw and credith the sanctioned amount to the individuals bank accounts through ECS.</v>
      </c>
      <c r="B25" s="262"/>
      <c r="C25" s="262"/>
      <c r="D25" s="262"/>
      <c r="E25" s="262"/>
      <c r="F25" s="262"/>
      <c r="G25" s="262"/>
      <c r="H25" s="262"/>
      <c r="I25" s="262"/>
      <c r="J25" s="262"/>
      <c r="K25" s="262"/>
      <c r="AR25" s="1" t="str">
        <f>CONCATENATE(DATA!E7," ","working as"," ",DATA!E9," ","in"," ",DATA!E10," ,"," ",,DATA!E11," ","(Mandal).","Z.P.G.P.F. A/cNo"," ",DATA!E17," ","to meet the expenditure in connection with"," ",DATA!E20)</f>
        <v>K.SRINIVASULU,(Treasury ID 0619329) working as PET in ZPHS GANAPAVARAM , NADENDLA (Mandal).Z.P.G.P.F. A/cNo 29599 to meet the expenditure in connection with medical expences</v>
      </c>
    </row>
    <row r="26" spans="1:44" ht="28.5" customHeight="1">
      <c r="A26" s="262"/>
      <c r="B26" s="262"/>
      <c r="C26" s="262"/>
      <c r="D26" s="262"/>
      <c r="E26" s="262"/>
      <c r="F26" s="262"/>
      <c r="G26" s="262"/>
      <c r="H26" s="262"/>
      <c r="I26" s="262"/>
      <c r="J26" s="262"/>
      <c r="K26" s="262"/>
      <c r="AR26" s="72" t="str">
        <f>CONCATENATE("       under Rule 14 "," ",DATA!G20," ","of GPF(A.P.) rules sanction is hereby accorded for drawal of Rs"," ",DATA!E38," ","Rupees"," ",nagaraju!B12," "," to"," ",DATA!C7,)</f>
        <v>       under Rule 14  c of GPF(A.P.) rules sanction is hereby accorded for drawal of Rs 50000 Rupees (Fifty Thousand rupees only)  to Sri</v>
      </c>
    </row>
    <row r="27" spans="1:9" ht="30.75" customHeight="1">
      <c r="A27" s="348" t="str">
        <f>'NON REFUNDABLE'!A28:J28</f>
        <v>        It is certified that His/Her STATE BANK OF INDIA A/C  No is 10535126396, S.B.I CHILAKALURIPET,01195</v>
      </c>
      <c r="B27" s="348"/>
      <c r="C27" s="348"/>
      <c r="D27" s="348"/>
      <c r="E27" s="348"/>
      <c r="F27" s="348"/>
      <c r="G27" s="348"/>
      <c r="H27" s="348"/>
      <c r="I27" s="348"/>
    </row>
    <row r="28" spans="1:20" ht="10.5" customHeight="1">
      <c r="A28" s="226"/>
      <c r="B28" s="226"/>
      <c r="C28" s="226"/>
      <c r="D28" s="226"/>
      <c r="E28" s="226"/>
      <c r="F28" s="226"/>
      <c r="G28" s="226"/>
      <c r="H28" s="226"/>
      <c r="I28" s="226"/>
      <c r="R28" s="71"/>
      <c r="S28" s="71"/>
      <c r="T28" s="71"/>
    </row>
    <row r="29" spans="1:20" ht="15" customHeight="1">
      <c r="A29" s="262" t="str">
        <f>CONCATENATE("The individual is intimated  the amount sanctioned to be Recovered in"," ",DATA!E25," ","equal monthly instalmements which commence with the issue  of pay for the month following the month in which the advance was drawn.")</f>
        <v>The individual is intimated  the amount sanctioned to be Recovered in 20 equal monthly instalmements which commence with the issue  of pay for the month following the month in which the advance was drawn.</v>
      </c>
      <c r="B29" s="262"/>
      <c r="C29" s="262"/>
      <c r="D29" s="262"/>
      <c r="E29" s="262"/>
      <c r="F29" s="262"/>
      <c r="G29" s="262"/>
      <c r="H29" s="262"/>
      <c r="I29" s="262"/>
      <c r="J29" s="262"/>
      <c r="K29" s="262"/>
      <c r="Q29" s="71"/>
      <c r="R29" s="71"/>
      <c r="S29" s="71"/>
      <c r="T29" s="71"/>
    </row>
    <row r="30" spans="1:20" ht="36.75" customHeight="1">
      <c r="A30" s="262"/>
      <c r="B30" s="262"/>
      <c r="C30" s="262"/>
      <c r="D30" s="262"/>
      <c r="E30" s="262"/>
      <c r="F30" s="262"/>
      <c r="G30" s="262"/>
      <c r="H30" s="262"/>
      <c r="I30" s="262"/>
      <c r="J30" s="262"/>
      <c r="K30" s="262"/>
      <c r="Q30" s="71"/>
      <c r="R30" s="71"/>
      <c r="S30" s="71"/>
      <c r="T30" s="71"/>
    </row>
    <row r="31" spans="17:20" ht="15">
      <c r="Q31" s="71"/>
      <c r="R31" s="71"/>
      <c r="S31" s="71"/>
      <c r="T31" s="71"/>
    </row>
    <row r="35" spans="1:8" ht="15">
      <c r="A35" s="118" t="s">
        <v>67</v>
      </c>
      <c r="H35" s="121" t="str">
        <f>DATA!E27</f>
        <v>HEAD MASTER</v>
      </c>
    </row>
    <row r="36" spans="1:8" ht="15">
      <c r="A36" s="118" t="str">
        <f>CONCATENATE("1.Chief Executive Officer,",DATA!E23)</f>
        <v>1.Chief Executive Officer,PRAKASAM</v>
      </c>
      <c r="H36" s="121" t="str">
        <f>DATA!E29</f>
        <v>ZP HIGH SCHOOL</v>
      </c>
    </row>
    <row r="37" spans="1:8" ht="15">
      <c r="A37" s="118" t="str">
        <f>CONCATENATE("Z.P"," ",DATA!E23," ","along with  FORM 40-A")</f>
        <v>Z.P PRAKASAM along with  FORM 40-A</v>
      </c>
      <c r="H37" s="121" t="str">
        <f>DATA!E31</f>
        <v>GANAPAVARAM</v>
      </c>
    </row>
    <row r="38" ht="15">
      <c r="A38" s="118" t="s">
        <v>64</v>
      </c>
    </row>
  </sheetData>
  <sheetProtection/>
  <mergeCells count="16">
    <mergeCell ref="BI6:BO7"/>
    <mergeCell ref="A29:K30"/>
    <mergeCell ref="A1:K1"/>
    <mergeCell ref="A2:K2"/>
    <mergeCell ref="A3:K3"/>
    <mergeCell ref="H4:I4"/>
    <mergeCell ref="C6:K7"/>
    <mergeCell ref="AX13:BF18"/>
    <mergeCell ref="A15:K21"/>
    <mergeCell ref="A22:K23"/>
    <mergeCell ref="Q2:W5"/>
    <mergeCell ref="A25:K26"/>
    <mergeCell ref="R7:Z12"/>
    <mergeCell ref="R14:Z15"/>
    <mergeCell ref="R16:Z18"/>
    <mergeCell ref="A27:I27"/>
  </mergeCells>
  <printOptions/>
  <pageMargins left="0.7" right="0.7" top="0.75" bottom="0.75" header="0.3" footer="0.3"/>
  <pageSetup horizontalDpi="600" verticalDpi="600" orientation="portrait" paperSize="9" r:id="rId2"/>
  <headerFooter>
    <oddFooter>&amp;LPRTU GUNTUR
&amp;Rprepared by k.v.nagaraju</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M139"/>
  <sheetViews>
    <sheetView showGridLines="0" view="pageBreakPreview" zoomScaleSheetLayoutView="100" zoomScalePageLayoutView="0" workbookViewId="0" topLeftCell="A124">
      <selection activeCell="B106" sqref="B106:H106"/>
    </sheetView>
  </sheetViews>
  <sheetFormatPr defaultColWidth="9.140625" defaultRowHeight="15"/>
  <cols>
    <col min="1" max="1" width="5.140625" style="4" customWidth="1"/>
    <col min="2" max="2" width="33.8515625" style="4" customWidth="1"/>
    <col min="3" max="3" width="1.7109375" style="4" customWidth="1"/>
    <col min="4" max="4" width="11.421875" style="4" customWidth="1"/>
    <col min="5" max="5" width="9.28125" style="4" customWidth="1"/>
    <col min="6" max="6" width="9.57421875" style="4" customWidth="1"/>
    <col min="7" max="7" width="12.00390625" style="4" customWidth="1"/>
    <col min="8" max="8" width="10.8515625" style="4" customWidth="1"/>
    <col min="9" max="16384" width="9.140625" style="4" customWidth="1"/>
  </cols>
  <sheetData>
    <row r="1" spans="1:8" ht="15.75">
      <c r="A1" s="352" t="s">
        <v>413</v>
      </c>
      <c r="B1" s="352"/>
      <c r="C1" s="352"/>
      <c r="D1" s="352"/>
      <c r="E1" s="352"/>
      <c r="F1" s="352"/>
      <c r="G1" s="352"/>
      <c r="H1" s="352"/>
    </row>
    <row r="2" spans="1:8" ht="15.75">
      <c r="A2" s="352" t="s">
        <v>412</v>
      </c>
      <c r="B2" s="352"/>
      <c r="C2" s="352"/>
      <c r="D2" s="352"/>
      <c r="E2" s="352"/>
      <c r="F2" s="352"/>
      <c r="G2" s="352"/>
      <c r="H2" s="352"/>
    </row>
    <row r="3" spans="1:6" ht="39.75" customHeight="1">
      <c r="A3" s="163"/>
      <c r="F3" s="220" t="s">
        <v>411</v>
      </c>
    </row>
    <row r="4" spans="1:8" ht="15.75">
      <c r="A4" s="352" t="s">
        <v>410</v>
      </c>
      <c r="B4" s="352"/>
      <c r="C4" s="352"/>
      <c r="D4" s="352"/>
      <c r="E4" s="352"/>
      <c r="F4" s="352"/>
      <c r="G4" s="352"/>
      <c r="H4" s="352"/>
    </row>
    <row r="5" spans="1:8" ht="15.75">
      <c r="A5" s="352" t="s">
        <v>409</v>
      </c>
      <c r="B5" s="352"/>
      <c r="C5" s="352"/>
      <c r="D5" s="352"/>
      <c r="E5" s="352"/>
      <c r="F5" s="352"/>
      <c r="G5" s="352"/>
      <c r="H5" s="352"/>
    </row>
    <row r="6" ht="15.75">
      <c r="A6" s="3"/>
    </row>
    <row r="7" spans="1:8" ht="15.75">
      <c r="A7" s="352" t="s">
        <v>408</v>
      </c>
      <c r="B7" s="352"/>
      <c r="C7" s="352"/>
      <c r="D7" s="352"/>
      <c r="E7" s="352"/>
      <c r="F7" s="352"/>
      <c r="G7" s="352"/>
      <c r="H7" s="352"/>
    </row>
    <row r="8" ht="15.75">
      <c r="A8" s="3"/>
    </row>
    <row r="9" spans="1:8" ht="25.5" customHeight="1">
      <c r="A9" s="3">
        <v>1</v>
      </c>
      <c r="B9" s="159" t="s">
        <v>407</v>
      </c>
      <c r="C9" s="4" t="s">
        <v>27</v>
      </c>
      <c r="D9" s="219" t="str">
        <f>NR!H5</f>
        <v>K.SRINIVASULU,(Treasury ID 0619329)</v>
      </c>
      <c r="E9" s="194"/>
      <c r="F9" s="194"/>
      <c r="G9" s="194"/>
      <c r="H9" s="194"/>
    </row>
    <row r="10" spans="1:8" ht="28.5" customHeight="1">
      <c r="A10" s="3"/>
      <c r="B10" s="218" t="s">
        <v>364</v>
      </c>
      <c r="C10" s="217" t="s">
        <v>27</v>
      </c>
      <c r="D10" s="222" t="str">
        <f>NR!H6</f>
        <v>0619329</v>
      </c>
      <c r="E10" s="216"/>
      <c r="F10" s="216"/>
      <c r="G10" s="194"/>
      <c r="H10" s="194"/>
    </row>
    <row r="11" spans="1:8" s="165" customFormat="1" ht="33.75" customHeight="1">
      <c r="A11" s="13">
        <v>2</v>
      </c>
      <c r="B11" s="197" t="s">
        <v>406</v>
      </c>
      <c r="C11" s="165" t="s">
        <v>27</v>
      </c>
      <c r="D11" s="215">
        <f>NR!H17</f>
        <v>29599</v>
      </c>
      <c r="E11" s="214"/>
      <c r="F11" s="214"/>
      <c r="G11" s="214"/>
      <c r="H11" s="214"/>
    </row>
    <row r="12" spans="1:8" s="165" customFormat="1" ht="64.5" customHeight="1">
      <c r="A12" s="13">
        <v>3</v>
      </c>
      <c r="B12" s="197" t="s">
        <v>362</v>
      </c>
      <c r="C12" s="165" t="s">
        <v>27</v>
      </c>
      <c r="D12" s="354" t="str">
        <f>NR!H7</f>
        <v>PET ZPHS GANAPAVARAM NADENDLA</v>
      </c>
      <c r="E12" s="354"/>
      <c r="F12" s="354"/>
      <c r="G12" s="354"/>
      <c r="H12" s="354"/>
    </row>
    <row r="13" spans="1:8" s="165" customFormat="1" ht="36.75" customHeight="1">
      <c r="A13" s="13">
        <v>4</v>
      </c>
      <c r="B13" s="13" t="s">
        <v>405</v>
      </c>
      <c r="C13" s="165" t="s">
        <v>27</v>
      </c>
      <c r="D13" s="355">
        <f>NR!H11</f>
        <v>10535126396</v>
      </c>
      <c r="E13" s="355"/>
      <c r="F13" s="355"/>
      <c r="G13" s="213"/>
      <c r="H13" s="212"/>
    </row>
    <row r="14" spans="2:8" ht="24.75" customHeight="1">
      <c r="B14" s="13" t="s">
        <v>354</v>
      </c>
      <c r="C14" s="13"/>
      <c r="D14" s="13"/>
      <c r="E14" s="13"/>
      <c r="F14" s="13"/>
      <c r="G14" s="231" t="str">
        <f>NR!L11</f>
        <v>//Attested//</v>
      </c>
      <c r="H14" s="13"/>
    </row>
    <row r="15" spans="2:8" ht="15.75" customHeight="1">
      <c r="B15" s="225"/>
      <c r="C15" s="225"/>
      <c r="D15" s="225"/>
      <c r="E15" s="225"/>
      <c r="F15" s="225"/>
      <c r="G15" s="232" t="str">
        <f>NR!L12</f>
        <v>HEAD MASTER</v>
      </c>
      <c r="H15" s="225"/>
    </row>
    <row r="16" spans="2:8" ht="15.75" customHeight="1">
      <c r="B16" s="225"/>
      <c r="C16" s="225"/>
      <c r="D16" s="225"/>
      <c r="E16" s="225"/>
      <c r="F16" s="225"/>
      <c r="G16" s="232" t="str">
        <f>NR!L13</f>
        <v>ZP HIGH SCHOOL</v>
      </c>
      <c r="H16" s="225"/>
    </row>
    <row r="17" spans="2:8" ht="15.75" customHeight="1">
      <c r="B17" s="225"/>
      <c r="C17" s="225"/>
      <c r="D17" s="225"/>
      <c r="E17" s="225"/>
      <c r="F17" s="225"/>
      <c r="G17" s="232" t="str">
        <f>NR!L14</f>
        <v>GANAPAVARAM</v>
      </c>
      <c r="H17" s="225"/>
    </row>
    <row r="18" spans="1:4" ht="34.5" customHeight="1">
      <c r="A18" s="211"/>
      <c r="B18" s="192" t="s">
        <v>404</v>
      </c>
      <c r="C18" s="161" t="s">
        <v>27</v>
      </c>
      <c r="D18" s="198" t="str">
        <f>NR!H15</f>
        <v>S.B.I CHILAKALURIPET,01195</v>
      </c>
    </row>
    <row r="19" spans="1:4" ht="34.5" customHeight="1">
      <c r="A19" s="211"/>
      <c r="B19" s="165" t="s">
        <v>403</v>
      </c>
      <c r="C19" s="161"/>
      <c r="D19" s="198"/>
    </row>
    <row r="20" spans="1:4" ht="23.25" customHeight="1">
      <c r="A20" s="3">
        <v>5</v>
      </c>
      <c r="B20" s="3" t="s">
        <v>28</v>
      </c>
      <c r="C20" s="4" t="s">
        <v>27</v>
      </c>
      <c r="D20" s="210" t="str">
        <f>NR!H8</f>
        <v>14860/-</v>
      </c>
    </row>
    <row r="21" spans="1:4" ht="15.75">
      <c r="A21" s="3">
        <v>6</v>
      </c>
      <c r="B21" s="3" t="s">
        <v>402</v>
      </c>
      <c r="C21" s="353" t="s">
        <v>27</v>
      </c>
      <c r="D21" s="357" t="str">
        <f>DATA!E18</f>
        <v>175000/-</v>
      </c>
    </row>
    <row r="22" spans="2:4" ht="15.75">
      <c r="B22" s="3" t="s">
        <v>401</v>
      </c>
      <c r="C22" s="353"/>
      <c r="D22" s="357"/>
    </row>
    <row r="23" spans="1:4" ht="15.75">
      <c r="A23" s="3"/>
      <c r="D23" s="209"/>
    </row>
    <row r="24" spans="1:4" ht="17.25" customHeight="1">
      <c r="A24" s="3">
        <v>7</v>
      </c>
      <c r="B24" s="3" t="s">
        <v>400</v>
      </c>
      <c r="C24" s="4" t="s">
        <v>27</v>
      </c>
      <c r="D24" s="209"/>
    </row>
    <row r="25" spans="2:4" ht="17.25" customHeight="1">
      <c r="B25" s="3" t="s">
        <v>399</v>
      </c>
      <c r="D25" s="209"/>
    </row>
    <row r="26" spans="2:5" ht="17.25" customHeight="1">
      <c r="B26" s="171" t="s">
        <v>398</v>
      </c>
      <c r="D26" s="209"/>
      <c r="E26" s="3" t="s">
        <v>397</v>
      </c>
    </row>
    <row r="27" spans="1:4" ht="15.75">
      <c r="A27" s="3"/>
      <c r="D27" s="209"/>
    </row>
    <row r="28" spans="1:7" ht="18">
      <c r="A28" s="3">
        <v>8</v>
      </c>
      <c r="B28" s="3" t="s">
        <v>396</v>
      </c>
      <c r="C28" s="4" t="s">
        <v>27</v>
      </c>
      <c r="D28" s="356">
        <f>DATA!E19</f>
        <v>100000</v>
      </c>
      <c r="E28" s="356"/>
      <c r="F28" s="356"/>
      <c r="G28" s="3"/>
    </row>
    <row r="29" spans="1:4" ht="15.75">
      <c r="A29" s="3"/>
      <c r="D29" s="194"/>
    </row>
    <row r="30" spans="1:8" ht="18">
      <c r="A30" s="3">
        <v>9</v>
      </c>
      <c r="B30" s="3" t="s">
        <v>395</v>
      </c>
      <c r="C30" s="4" t="s">
        <v>27</v>
      </c>
      <c r="D30" s="208" t="str">
        <f>NR!I28</f>
        <v>medical expences</v>
      </c>
      <c r="H30" s="207"/>
    </row>
    <row r="31" spans="2:6" ht="15.75">
      <c r="B31" s="3" t="s">
        <v>394</v>
      </c>
      <c r="D31" s="194"/>
      <c r="F31" s="3"/>
    </row>
    <row r="32" spans="1:4" ht="15.75">
      <c r="A32" s="3"/>
      <c r="D32" s="194"/>
    </row>
    <row r="33" spans="1:4" ht="21" customHeight="1">
      <c r="A33" s="3">
        <v>10</v>
      </c>
      <c r="B33" s="3" t="s">
        <v>393</v>
      </c>
      <c r="C33" s="4" t="s">
        <v>27</v>
      </c>
      <c r="D33" s="194"/>
    </row>
    <row r="34" spans="2:4" ht="21" customHeight="1">
      <c r="B34" s="3" t="s">
        <v>392</v>
      </c>
      <c r="D34" s="194"/>
    </row>
    <row r="35" spans="2:5" ht="21" customHeight="1">
      <c r="B35" s="3" t="s">
        <v>391</v>
      </c>
      <c r="D35" s="4">
        <f>DATA!E25</f>
        <v>20</v>
      </c>
      <c r="E35" s="206" t="s">
        <v>416</v>
      </c>
    </row>
    <row r="36" ht="21" customHeight="1">
      <c r="B36" s="3" t="s">
        <v>390</v>
      </c>
    </row>
    <row r="37" spans="2:6" ht="21" customHeight="1">
      <c r="B37" s="3" t="s">
        <v>389</v>
      </c>
      <c r="F37" s="3"/>
    </row>
    <row r="38" ht="15.75">
      <c r="A38" s="3"/>
    </row>
    <row r="39" spans="1:3" ht="21" customHeight="1">
      <c r="A39" s="3">
        <v>11</v>
      </c>
      <c r="B39" s="3" t="s">
        <v>388</v>
      </c>
      <c r="C39" s="4" t="s">
        <v>27</v>
      </c>
    </row>
    <row r="40" ht="21" customHeight="1">
      <c r="B40" s="3" t="s">
        <v>387</v>
      </c>
    </row>
    <row r="41" ht="21" customHeight="1">
      <c r="B41" s="3" t="s">
        <v>386</v>
      </c>
    </row>
    <row r="42" spans="2:6" ht="21" customHeight="1">
      <c r="B42" s="3" t="s">
        <v>385</v>
      </c>
      <c r="F42" s="3"/>
    </row>
    <row r="43" ht="10.5" customHeight="1">
      <c r="A43" s="3"/>
    </row>
    <row r="44" spans="1:2" ht="15.75">
      <c r="A44" s="3"/>
      <c r="B44" s="177" t="s">
        <v>384</v>
      </c>
    </row>
    <row r="45" ht="17.25" customHeight="1">
      <c r="E45" s="3" t="s">
        <v>383</v>
      </c>
    </row>
    <row r="46" spans="2:4" ht="15.75">
      <c r="B46" s="205" t="str">
        <f>NR!B73</f>
        <v>HEAD MASTER</v>
      </c>
      <c r="D46" s="3"/>
    </row>
    <row r="47" spans="2:4" ht="15.75">
      <c r="B47" s="205" t="str">
        <f>NR!B74</f>
        <v>ZP HIGH SCHOOL</v>
      </c>
      <c r="D47" s="3"/>
    </row>
    <row r="48" spans="2:4" ht="15.75">
      <c r="B48" s="205" t="str">
        <f>NR!B75</f>
        <v>GANAPAVARAM</v>
      </c>
      <c r="D48" s="3"/>
    </row>
    <row r="49" spans="1:4" ht="44.25" customHeight="1">
      <c r="A49" s="25" t="s">
        <v>237</v>
      </c>
      <c r="D49" s="3"/>
    </row>
    <row r="50" spans="1:8" ht="20.25">
      <c r="A50" s="336" t="s">
        <v>15</v>
      </c>
      <c r="B50" s="336"/>
      <c r="C50" s="336"/>
      <c r="D50" s="336"/>
      <c r="E50" s="336"/>
      <c r="F50" s="336"/>
      <c r="G50" s="336"/>
      <c r="H50" s="336"/>
    </row>
    <row r="51" ht="11.25" customHeight="1">
      <c r="A51" s="3"/>
    </row>
    <row r="52" spans="1:8" ht="15.75">
      <c r="A52" s="358" t="s">
        <v>16</v>
      </c>
      <c r="B52" s="358"/>
      <c r="C52" s="358"/>
      <c r="D52" s="358"/>
      <c r="E52" s="358"/>
      <c r="F52" s="358"/>
      <c r="G52" s="358"/>
      <c r="H52" s="5"/>
    </row>
    <row r="53" ht="7.5" customHeight="1">
      <c r="A53" s="3"/>
    </row>
    <row r="54" spans="4:5" ht="15.75">
      <c r="D54" s="6" t="s">
        <v>17</v>
      </c>
      <c r="E54" s="7" t="str">
        <f>'[2]DATA'!E24</f>
        <v>GUNTUR</v>
      </c>
    </row>
    <row r="55" spans="2:5" ht="15.75">
      <c r="B55" s="8" t="s">
        <v>18</v>
      </c>
      <c r="E55" s="9" t="s">
        <v>19</v>
      </c>
    </row>
    <row r="56" spans="2:5" ht="15.75">
      <c r="B56" s="10" t="s">
        <v>20</v>
      </c>
      <c r="E56" s="10" t="s">
        <v>21</v>
      </c>
    </row>
    <row r="57" spans="1:4" ht="9" customHeight="1">
      <c r="A57" s="3"/>
      <c r="D57" s="11"/>
    </row>
    <row r="58" ht="15.75">
      <c r="B58" s="3" t="s">
        <v>22</v>
      </c>
    </row>
    <row r="59" spans="2:4" ht="15.75">
      <c r="B59" s="12" t="s">
        <v>23</v>
      </c>
      <c r="D59" s="4" t="str">
        <f>NR!H5</f>
        <v>K.SRINIVASULU,(Treasury ID 0619329)</v>
      </c>
    </row>
    <row r="60" spans="2:6" ht="15.75">
      <c r="B60" s="3" t="s">
        <v>24</v>
      </c>
      <c r="F60" s="3" t="s">
        <v>25</v>
      </c>
    </row>
    <row r="61" spans="1:8" ht="42.75" customHeight="1">
      <c r="A61" s="13">
        <v>1</v>
      </c>
      <c r="B61" s="13" t="s">
        <v>26</v>
      </c>
      <c r="C61" s="4" t="s">
        <v>27</v>
      </c>
      <c r="D61" s="309" t="str">
        <f>NR!H7</f>
        <v>PET ZPHS GANAPAVARAM NADENDLA</v>
      </c>
      <c r="E61" s="309"/>
      <c r="F61" s="309"/>
      <c r="G61" s="309"/>
      <c r="H61" s="309"/>
    </row>
    <row r="62" spans="1:8" ht="15.75">
      <c r="A62" s="3">
        <v>2</v>
      </c>
      <c r="B62" s="3" t="s">
        <v>28</v>
      </c>
      <c r="C62" s="4" t="s">
        <v>27</v>
      </c>
      <c r="D62" s="14" t="str">
        <f>D20</f>
        <v>14860/-</v>
      </c>
      <c r="E62" s="15"/>
      <c r="F62" s="15"/>
      <c r="G62" s="15"/>
      <c r="H62" s="3"/>
    </row>
    <row r="63" spans="1:8" ht="15.75">
      <c r="A63" s="3"/>
      <c r="B63" s="3" t="s">
        <v>29</v>
      </c>
      <c r="D63" s="16">
        <f>D11</f>
        <v>29599</v>
      </c>
      <c r="E63" s="15"/>
      <c r="F63" s="15"/>
      <c r="G63" s="15"/>
      <c r="H63" s="3"/>
    </row>
    <row r="64" spans="1:3" ht="15.75">
      <c r="A64" s="3">
        <v>3</v>
      </c>
      <c r="B64" s="3" t="s">
        <v>271</v>
      </c>
      <c r="C64" s="4" t="s">
        <v>27</v>
      </c>
    </row>
    <row r="65" spans="2:7" ht="15.75">
      <c r="B65" s="3" t="s">
        <v>270</v>
      </c>
      <c r="G65" s="3"/>
    </row>
    <row r="66" spans="1:6" ht="15.75">
      <c r="A66" s="3">
        <v>4</v>
      </c>
      <c r="B66" s="3" t="s">
        <v>30</v>
      </c>
      <c r="C66" s="4" t="s">
        <v>27</v>
      </c>
      <c r="F66" s="3"/>
    </row>
    <row r="67" spans="2:5" ht="15.75">
      <c r="B67" s="3" t="s">
        <v>31</v>
      </c>
      <c r="C67" s="4" t="s">
        <v>27</v>
      </c>
      <c r="E67" s="3"/>
    </row>
    <row r="68" spans="2:6" ht="15.75">
      <c r="B68" s="3" t="s">
        <v>32</v>
      </c>
      <c r="C68" s="4" t="s">
        <v>27</v>
      </c>
      <c r="F68" s="3" t="s">
        <v>33</v>
      </c>
    </row>
    <row r="69" spans="2:6" ht="15.75">
      <c r="B69" s="3" t="s">
        <v>34</v>
      </c>
      <c r="C69" s="4" t="s">
        <v>27</v>
      </c>
      <c r="F69" s="3" t="s">
        <v>33</v>
      </c>
    </row>
    <row r="70" spans="1:7" ht="27" customHeight="1">
      <c r="A70" s="3">
        <v>5</v>
      </c>
      <c r="B70" s="3" t="s">
        <v>35</v>
      </c>
      <c r="C70" s="4" t="s">
        <v>27</v>
      </c>
      <c r="G70" s="3"/>
    </row>
    <row r="71" spans="1:7" ht="19.5" customHeight="1">
      <c r="A71" s="3"/>
      <c r="B71" s="17" t="s">
        <v>36</v>
      </c>
      <c r="G71" s="3"/>
    </row>
    <row r="72" spans="1:7" ht="15.75" customHeight="1">
      <c r="A72" s="3">
        <v>6</v>
      </c>
      <c r="B72" s="3" t="s">
        <v>37</v>
      </c>
      <c r="C72" s="4" t="s">
        <v>27</v>
      </c>
      <c r="G72" s="163" t="str">
        <f>NR!J139</f>
        <v>//Attested//</v>
      </c>
    </row>
    <row r="73" spans="1:7" ht="15.75" customHeight="1">
      <c r="A73" s="3"/>
      <c r="B73" s="3"/>
      <c r="G73" s="163" t="str">
        <f>NR!J140</f>
        <v>HEAD MASTER</v>
      </c>
    </row>
    <row r="74" spans="1:7" ht="15.75" customHeight="1">
      <c r="A74" s="3"/>
      <c r="B74" s="3"/>
      <c r="G74" s="163" t="str">
        <f>NR!J141</f>
        <v>ZP HIGH SCHOOL</v>
      </c>
    </row>
    <row r="75" spans="1:7" ht="15.75" customHeight="1">
      <c r="A75" s="3"/>
      <c r="B75" s="3"/>
      <c r="G75" s="163" t="str">
        <f>NR!J142</f>
        <v>GANAPAVARAM</v>
      </c>
    </row>
    <row r="76" spans="1:7" ht="8.25" customHeight="1">
      <c r="A76" s="3"/>
      <c r="B76" s="3"/>
      <c r="G76" s="3"/>
    </row>
    <row r="77" spans="1:9" ht="47.25" customHeight="1">
      <c r="A77" s="18" t="s">
        <v>38</v>
      </c>
      <c r="B77" s="350" t="s">
        <v>39</v>
      </c>
      <c r="C77" s="351"/>
      <c r="D77" s="204" t="s">
        <v>40</v>
      </c>
      <c r="E77" s="339" t="s">
        <v>41</v>
      </c>
      <c r="F77" s="339"/>
      <c r="G77" s="304" t="s">
        <v>42</v>
      </c>
      <c r="H77" s="304"/>
      <c r="I77" s="203"/>
    </row>
    <row r="78" spans="1:8" ht="15.75" customHeight="1">
      <c r="A78" s="313"/>
      <c r="B78" s="339" t="str">
        <f>CONCATENATE(D9," ",D12)</f>
        <v>K.SRINIVASULU,(Treasury ID 0619329) PET ZPHS GANAPAVARAM NADENDLA</v>
      </c>
      <c r="C78" s="339"/>
      <c r="D78" s="359" t="str">
        <f>DATA!E18</f>
        <v>175000/-</v>
      </c>
      <c r="E78" s="362">
        <f>DATA!E38</f>
        <v>50000</v>
      </c>
      <c r="F78" s="363"/>
      <c r="G78" s="313"/>
      <c r="H78" s="313"/>
    </row>
    <row r="79" spans="1:11" ht="15.75" customHeight="1">
      <c r="A79" s="313"/>
      <c r="B79" s="339"/>
      <c r="C79" s="339"/>
      <c r="D79" s="360"/>
      <c r="E79" s="364"/>
      <c r="F79" s="365"/>
      <c r="G79" s="313"/>
      <c r="H79" s="313"/>
      <c r="K79" s="203"/>
    </row>
    <row r="80" spans="1:8" ht="1.5" customHeight="1">
      <c r="A80" s="313"/>
      <c r="B80" s="339"/>
      <c r="C80" s="339"/>
      <c r="D80" s="360"/>
      <c r="E80" s="364"/>
      <c r="F80" s="365"/>
      <c r="G80" s="313"/>
      <c r="H80" s="313"/>
    </row>
    <row r="81" spans="1:13" ht="15.75" customHeight="1">
      <c r="A81" s="313"/>
      <c r="B81" s="339"/>
      <c r="C81" s="339"/>
      <c r="D81" s="360"/>
      <c r="E81" s="364"/>
      <c r="F81" s="365"/>
      <c r="G81" s="313"/>
      <c r="H81" s="313"/>
      <c r="M81" s="203"/>
    </row>
    <row r="82" spans="1:8" ht="6.75" customHeight="1">
      <c r="A82" s="313"/>
      <c r="B82" s="339"/>
      <c r="C82" s="339"/>
      <c r="D82" s="360"/>
      <c r="E82" s="364"/>
      <c r="F82" s="365"/>
      <c r="G82" s="313"/>
      <c r="H82" s="313"/>
    </row>
    <row r="83" spans="1:11" ht="15.75" customHeight="1">
      <c r="A83" s="313"/>
      <c r="B83" s="339"/>
      <c r="C83" s="339"/>
      <c r="D83" s="361"/>
      <c r="E83" s="366"/>
      <c r="F83" s="367"/>
      <c r="G83" s="313"/>
      <c r="H83" s="313"/>
      <c r="K83" s="203"/>
    </row>
    <row r="84" spans="1:10" ht="15.75">
      <c r="A84" s="3"/>
      <c r="J84" s="203"/>
    </row>
    <row r="85" ht="24.75" customHeight="1">
      <c r="A85" s="3"/>
    </row>
    <row r="86" spans="1:6" ht="15.75" customHeight="1">
      <c r="A86" s="20" t="s">
        <v>43</v>
      </c>
      <c r="F86" s="21" t="s">
        <v>44</v>
      </c>
    </row>
    <row r="87" spans="1:6" ht="15.75">
      <c r="A87" s="22" t="s">
        <v>45</v>
      </c>
      <c r="D87" s="23"/>
      <c r="E87" s="23"/>
      <c r="F87" s="21" t="s">
        <v>46</v>
      </c>
    </row>
    <row r="88" ht="15">
      <c r="F88" s="24" t="s">
        <v>47</v>
      </c>
    </row>
    <row r="89" ht="15.75">
      <c r="A89" s="3"/>
    </row>
    <row r="90" spans="2:5" ht="15.75">
      <c r="B90" s="3"/>
      <c r="C90" s="3"/>
      <c r="E90" s="24"/>
    </row>
    <row r="91" spans="1:2" ht="15.75">
      <c r="A91" s="3"/>
      <c r="B91" s="4" t="s">
        <v>262</v>
      </c>
    </row>
    <row r="92" ht="15.75">
      <c r="A92" s="3" t="s">
        <v>261</v>
      </c>
    </row>
    <row r="93" ht="15.75">
      <c r="A93" s="3" t="s">
        <v>260</v>
      </c>
    </row>
    <row r="94" ht="15.75">
      <c r="A94" s="3" t="s">
        <v>259</v>
      </c>
    </row>
    <row r="95" ht="15.75">
      <c r="A95" s="3" t="s">
        <v>258</v>
      </c>
    </row>
    <row r="96" ht="15.75">
      <c r="A96" s="3" t="str">
        <f>CONCATENATE("Account No"," ",DATA!E15," ",DATA!E16)</f>
        <v>Account No 10535126396 S.B.I CHILAKALURIPET,01195</v>
      </c>
    </row>
    <row r="97" ht="15.75">
      <c r="A97" s="3" t="s">
        <v>48</v>
      </c>
    </row>
    <row r="98" spans="1:3" ht="15.75">
      <c r="A98" s="3"/>
      <c r="C98" s="224"/>
    </row>
    <row r="99" spans="1:6" ht="15.75">
      <c r="A99" s="3"/>
      <c r="C99" s="224" t="str">
        <f>G73</f>
        <v>HEAD MASTER</v>
      </c>
      <c r="F99" s="4" t="s">
        <v>422</v>
      </c>
    </row>
    <row r="100" spans="1:3" ht="15.75">
      <c r="A100" s="3"/>
      <c r="C100" s="224" t="str">
        <f>G74</f>
        <v>ZP HIGH SCHOOL</v>
      </c>
    </row>
    <row r="101" spans="1:3" ht="15.75">
      <c r="A101" s="3"/>
      <c r="C101" s="224" t="str">
        <f>G75</f>
        <v>GANAPAVARAM</v>
      </c>
    </row>
    <row r="102" ht="15.75">
      <c r="A102" s="3" t="s">
        <v>49</v>
      </c>
    </row>
    <row r="103" spans="1:7" ht="24.75" customHeight="1">
      <c r="A103" s="25" t="str">
        <f>A49</f>
        <v>PRTU GUNTUR - Programme Devloped by K.V.NAGARAJU</v>
      </c>
      <c r="G103" s="12" t="s">
        <v>382</v>
      </c>
    </row>
    <row r="104" spans="1:8" ht="112.5" customHeight="1">
      <c r="A104" s="161" t="s">
        <v>366</v>
      </c>
      <c r="B104" s="303" t="s">
        <v>381</v>
      </c>
      <c r="C104" s="303"/>
      <c r="D104" s="303"/>
      <c r="E104" s="303"/>
      <c r="F104" s="303"/>
      <c r="G104" s="303"/>
      <c r="H104" s="303"/>
    </row>
    <row r="106" spans="1:8" ht="54" customHeight="1">
      <c r="A106" s="161" t="s">
        <v>363</v>
      </c>
      <c r="B106" s="349" t="s">
        <v>380</v>
      </c>
      <c r="C106" s="349"/>
      <c r="D106" s="349"/>
      <c r="E106" s="349"/>
      <c r="F106" s="349"/>
      <c r="G106" s="349"/>
      <c r="H106" s="349"/>
    </row>
    <row r="107" ht="7.5" customHeight="1">
      <c r="A107" s="3"/>
    </row>
    <row r="108" spans="1:8" ht="90.75" customHeight="1">
      <c r="A108" s="161" t="s">
        <v>361</v>
      </c>
      <c r="B108" s="303" t="s">
        <v>379</v>
      </c>
      <c r="C108" s="303"/>
      <c r="D108" s="303"/>
      <c r="E108" s="303"/>
      <c r="F108" s="303"/>
      <c r="G108" s="303"/>
      <c r="H108" s="303"/>
    </row>
    <row r="109" ht="15.75">
      <c r="A109" s="159"/>
    </row>
    <row r="110" ht="15.75" customHeight="1">
      <c r="F110" s="29"/>
    </row>
    <row r="111" spans="1:8" ht="66" customHeight="1">
      <c r="A111" s="18" t="s">
        <v>378</v>
      </c>
      <c r="B111" s="350" t="s">
        <v>377</v>
      </c>
      <c r="C111" s="351"/>
      <c r="D111" s="18" t="s">
        <v>376</v>
      </c>
      <c r="E111" s="157" t="s">
        <v>253</v>
      </c>
      <c r="F111" s="202" t="s">
        <v>375</v>
      </c>
      <c r="G111" s="18" t="s">
        <v>374</v>
      </c>
      <c r="H111" s="201" t="s">
        <v>250</v>
      </c>
    </row>
    <row r="112" spans="1:8" ht="15.75" customHeight="1">
      <c r="A112" s="339"/>
      <c r="B112" s="304" t="str">
        <f>DATA!E22</f>
        <v>ZPPF</v>
      </c>
      <c r="C112" s="304"/>
      <c r="D112" s="304">
        <f>DATA!E17</f>
        <v>29599</v>
      </c>
      <c r="E112" s="304"/>
      <c r="F112" s="304"/>
      <c r="G112" s="304"/>
      <c r="H112" s="304"/>
    </row>
    <row r="113" spans="1:8" ht="15.75" customHeight="1">
      <c r="A113" s="339"/>
      <c r="B113" s="304"/>
      <c r="C113" s="304"/>
      <c r="D113" s="304"/>
      <c r="E113" s="304"/>
      <c r="F113" s="304"/>
      <c r="G113" s="304"/>
      <c r="H113" s="304"/>
    </row>
    <row r="114" spans="1:8" ht="15.75" customHeight="1">
      <c r="A114" s="339"/>
      <c r="B114" s="304"/>
      <c r="C114" s="304"/>
      <c r="D114" s="304"/>
      <c r="E114" s="304"/>
      <c r="F114" s="304"/>
      <c r="G114" s="304"/>
      <c r="H114" s="304"/>
    </row>
    <row r="115" spans="1:8" ht="15.75" customHeight="1">
      <c r="A115" s="339"/>
      <c r="B115" s="304"/>
      <c r="C115" s="304"/>
      <c r="D115" s="304"/>
      <c r="E115" s="304"/>
      <c r="F115" s="304"/>
      <c r="G115" s="304"/>
      <c r="H115" s="304"/>
    </row>
    <row r="116" spans="1:8" ht="15.75" customHeight="1">
      <c r="A116" s="339"/>
      <c r="B116" s="304"/>
      <c r="C116" s="304"/>
      <c r="D116" s="304"/>
      <c r="E116" s="304"/>
      <c r="F116" s="304"/>
      <c r="G116" s="304"/>
      <c r="H116" s="304"/>
    </row>
    <row r="117" ht="15.75">
      <c r="A117" s="159"/>
    </row>
    <row r="118" ht="15.75">
      <c r="A118" s="159"/>
    </row>
    <row r="119" spans="1:8" ht="135.75" customHeight="1">
      <c r="A119" s="161" t="s">
        <v>360</v>
      </c>
      <c r="B119" s="309" t="s">
        <v>373</v>
      </c>
      <c r="C119" s="309"/>
      <c r="D119" s="309"/>
      <c r="E119" s="309"/>
      <c r="F119" s="309"/>
      <c r="G119" s="309"/>
      <c r="H119" s="309"/>
    </row>
    <row r="120" ht="15.75">
      <c r="A120" s="193"/>
    </row>
    <row r="121" spans="1:8" ht="44.25" customHeight="1">
      <c r="A121" s="4" t="s">
        <v>358</v>
      </c>
      <c r="B121" s="309" t="s">
        <v>372</v>
      </c>
      <c r="C121" s="309"/>
      <c r="D121" s="309"/>
      <c r="E121" s="309"/>
      <c r="F121" s="309"/>
      <c r="G121" s="309"/>
      <c r="H121" s="309"/>
    </row>
    <row r="122" ht="16.5" customHeight="1">
      <c r="A122" s="159"/>
    </row>
    <row r="123" spans="1:8" ht="15.75" customHeight="1">
      <c r="A123" s="171" t="s">
        <v>371</v>
      </c>
      <c r="E123" s="303" t="s">
        <v>370</v>
      </c>
      <c r="F123" s="303"/>
      <c r="G123" s="303"/>
      <c r="H123" s="303"/>
    </row>
    <row r="124" spans="1:8" ht="15.75" customHeight="1">
      <c r="A124" s="4" t="s">
        <v>229</v>
      </c>
      <c r="E124" s="303"/>
      <c r="F124" s="303"/>
      <c r="G124" s="303"/>
      <c r="H124" s="303"/>
    </row>
    <row r="125" ht="15.75">
      <c r="A125" s="159"/>
    </row>
    <row r="126" spans="1:13" ht="15">
      <c r="A126" s="289" t="s">
        <v>245</v>
      </c>
      <c r="B126" s="289"/>
      <c r="C126" s="289"/>
      <c r="D126" s="289"/>
      <c r="E126" s="289"/>
      <c r="F126" s="289"/>
      <c r="G126" s="289"/>
      <c r="H126" s="289"/>
      <c r="I126" s="200"/>
      <c r="J126" s="200"/>
      <c r="K126" s="200"/>
      <c r="L126" s="200"/>
      <c r="M126" s="200"/>
    </row>
    <row r="127" ht="15.75">
      <c r="A127" s="159"/>
    </row>
    <row r="128" spans="1:2" ht="15.75">
      <c r="A128" s="159"/>
      <c r="B128" s="4" t="s">
        <v>244</v>
      </c>
    </row>
    <row r="129" spans="1:5" ht="15.75">
      <c r="A129" s="159"/>
      <c r="B129" s="160" t="s">
        <v>243</v>
      </c>
      <c r="C129" s="160" t="s">
        <v>27</v>
      </c>
      <c r="D129" s="273"/>
      <c r="E129" s="273"/>
    </row>
    <row r="130" spans="1:5" ht="15.75">
      <c r="A130" s="159"/>
      <c r="B130" s="160" t="s">
        <v>242</v>
      </c>
      <c r="C130" s="160" t="s">
        <v>27</v>
      </c>
      <c r="D130" s="273"/>
      <c r="E130" s="273"/>
    </row>
    <row r="131" spans="2:5" ht="15">
      <c r="B131" s="160" t="s">
        <v>241</v>
      </c>
      <c r="C131" s="160" t="s">
        <v>27</v>
      </c>
      <c r="D131" s="273"/>
      <c r="E131" s="273"/>
    </row>
    <row r="132" ht="15.75">
      <c r="J132" s="159"/>
    </row>
    <row r="133" ht="15.75">
      <c r="J133" s="159"/>
    </row>
    <row r="134" ht="15.75">
      <c r="F134" s="159" t="s">
        <v>240</v>
      </c>
    </row>
    <row r="135" ht="15.75">
      <c r="F135" s="159" t="s">
        <v>238</v>
      </c>
    </row>
    <row r="136" spans="2:4" ht="15.75">
      <c r="B136" s="11" t="s">
        <v>239</v>
      </c>
      <c r="C136" s="166"/>
      <c r="D136" s="166"/>
    </row>
    <row r="137" spans="3:4" ht="15.75">
      <c r="C137" s="166"/>
      <c r="D137" s="166"/>
    </row>
    <row r="138" spans="1:4" ht="27" customHeight="1">
      <c r="A138" s="25" t="str">
        <f>A103</f>
        <v>PRTU GUNTUR - Programme Devloped by K.V.NAGARAJU</v>
      </c>
      <c r="D138" s="166"/>
    </row>
    <row r="139" ht="15.75">
      <c r="A139" s="3"/>
    </row>
  </sheetData>
  <sheetProtection formatColumns="0" formatRows="0"/>
  <mergeCells count="39">
    <mergeCell ref="A52:G52"/>
    <mergeCell ref="G77:H77"/>
    <mergeCell ref="G78:H83"/>
    <mergeCell ref="E77:F77"/>
    <mergeCell ref="A78:A83"/>
    <mergeCell ref="D78:D83"/>
    <mergeCell ref="E78:F83"/>
    <mergeCell ref="B78:C83"/>
    <mergeCell ref="B77:C77"/>
    <mergeCell ref="A50:H50"/>
    <mergeCell ref="D61:H61"/>
    <mergeCell ref="A1:H1"/>
    <mergeCell ref="A4:H4"/>
    <mergeCell ref="A5:H5"/>
    <mergeCell ref="A2:H2"/>
    <mergeCell ref="D12:H12"/>
    <mergeCell ref="D13:F13"/>
    <mergeCell ref="D28:F28"/>
    <mergeCell ref="D21:D22"/>
    <mergeCell ref="G112:G116"/>
    <mergeCell ref="H112:H116"/>
    <mergeCell ref="D129:E129"/>
    <mergeCell ref="A7:H7"/>
    <mergeCell ref="B104:H104"/>
    <mergeCell ref="A112:A116"/>
    <mergeCell ref="B112:C116"/>
    <mergeCell ref="D112:D116"/>
    <mergeCell ref="E112:E116"/>
    <mergeCell ref="C21:C22"/>
    <mergeCell ref="D130:E130"/>
    <mergeCell ref="D131:E131"/>
    <mergeCell ref="A126:H126"/>
    <mergeCell ref="B108:H108"/>
    <mergeCell ref="B106:H106"/>
    <mergeCell ref="E123:H124"/>
    <mergeCell ref="F112:F116"/>
    <mergeCell ref="B121:H121"/>
    <mergeCell ref="B119:H119"/>
    <mergeCell ref="B111:C111"/>
  </mergeCells>
  <printOptions/>
  <pageMargins left="0.7" right="0.48" top="0.57" bottom="0.47" header="0.3" footer="0.3"/>
  <pageSetup horizontalDpi="600" verticalDpi="600" orientation="portrait" paperSize="5" scale="91" r:id="rId2"/>
  <rowBreaks count="2" manualBreakCount="2">
    <brk id="49" max="7" man="1"/>
    <brk id="103" max="7" man="1"/>
  </rowBreaks>
  <ignoredErrors>
    <ignoredError sqref="A76:H95 A9:H13 A14:F14 H14 A18:H71 A72:F72 H72 A97:H97 B96:H96 A102:H138 A98 D98:H98 A99:B101 E100:H101 E99 G99:H99" unlockedFormula="1"/>
  </ignoredErrors>
  <drawing r:id="rId1"/>
</worksheet>
</file>

<file path=xl/worksheets/sheet8.xml><?xml version="1.0" encoding="utf-8"?>
<worksheet xmlns="http://schemas.openxmlformats.org/spreadsheetml/2006/main" xmlns:r="http://schemas.openxmlformats.org/officeDocument/2006/relationships">
  <sheetPr>
    <tabColor theme="1"/>
  </sheetPr>
  <dimension ref="A1:V28"/>
  <sheetViews>
    <sheetView zoomScalePageLayoutView="0" workbookViewId="0" topLeftCell="A10">
      <selection activeCell="D11" sqref="D11:L11"/>
    </sheetView>
  </sheetViews>
  <sheetFormatPr defaultColWidth="9.140625" defaultRowHeight="15"/>
  <cols>
    <col min="1" max="1" width="3.7109375" style="0" customWidth="1"/>
    <col min="2" max="2" width="3.140625" style="0" customWidth="1"/>
    <col min="3" max="3" width="6.57421875" style="0" customWidth="1"/>
    <col min="4" max="4" width="10.00390625" style="0" customWidth="1"/>
    <col min="6" max="6" width="11.140625" style="0" customWidth="1"/>
    <col min="8" max="8" width="7.140625" style="0" customWidth="1"/>
    <col min="9" max="9" width="3.7109375" style="0" customWidth="1"/>
    <col min="10" max="11" width="8.140625" style="0" customWidth="1"/>
  </cols>
  <sheetData>
    <row r="1" spans="2:12" ht="22.5">
      <c r="B1" s="368" t="s">
        <v>230</v>
      </c>
      <c r="C1" s="368"/>
      <c r="D1" s="368"/>
      <c r="E1" s="368"/>
      <c r="F1" s="368"/>
      <c r="G1" s="368"/>
      <c r="H1" s="368"/>
      <c r="I1" s="368"/>
      <c r="J1" s="368"/>
      <c r="K1" s="368"/>
      <c r="L1" s="368"/>
    </row>
    <row r="3" spans="2:12" s="1" customFormat="1" ht="15">
      <c r="B3" s="134"/>
      <c r="C3" s="134"/>
      <c r="D3" s="135" t="s">
        <v>228</v>
      </c>
      <c r="E3" s="134"/>
      <c r="F3" s="134"/>
      <c r="G3" s="134"/>
      <c r="H3" s="134"/>
      <c r="J3" s="136" t="s">
        <v>227</v>
      </c>
      <c r="K3" s="134"/>
      <c r="L3" s="134"/>
    </row>
    <row r="4" spans="2:12" ht="15">
      <c r="B4" s="118"/>
      <c r="C4" s="118"/>
      <c r="D4" s="121" t="str">
        <f>DATA!E27</f>
        <v>HEAD MASTER</v>
      </c>
      <c r="E4" s="118"/>
      <c r="F4" s="118"/>
      <c r="G4" s="118"/>
      <c r="H4" s="118"/>
      <c r="J4" s="136" t="s">
        <v>226</v>
      </c>
      <c r="K4" s="118"/>
      <c r="L4" s="118"/>
    </row>
    <row r="5" spans="2:12" ht="15">
      <c r="B5" s="141"/>
      <c r="C5" s="118"/>
      <c r="D5" s="143" t="str">
        <f>DATA!E28</f>
        <v>ZP HIGH SCHOOL</v>
      </c>
      <c r="E5" s="118"/>
      <c r="F5" s="118"/>
      <c r="G5" s="118"/>
      <c r="H5" s="118"/>
      <c r="J5" s="121" t="str">
        <f>CONCATENATE("ZILLAPARISHAD"," ",DATA!E23)</f>
        <v>ZILLAPARISHAD PRAKASAM</v>
      </c>
      <c r="K5" s="118"/>
      <c r="L5" s="118"/>
    </row>
    <row r="6" spans="2:12" ht="15">
      <c r="B6" s="118"/>
      <c r="C6" s="118"/>
      <c r="D6" s="118"/>
      <c r="E6" s="118"/>
      <c r="F6" s="118"/>
      <c r="G6" s="118"/>
      <c r="H6" s="118"/>
      <c r="I6" s="118"/>
      <c r="J6" s="118"/>
      <c r="K6" s="118"/>
      <c r="L6" s="118"/>
    </row>
    <row r="7" spans="2:12" ht="15">
      <c r="B7" s="140" t="str">
        <f>CONCATENATE("LR NO"," ",DATA!E39)</f>
        <v>LR NO 12/2013</v>
      </c>
      <c r="C7" s="118"/>
      <c r="D7" s="118"/>
      <c r="E7" s="118"/>
      <c r="F7" s="118"/>
      <c r="G7" s="118"/>
      <c r="H7" s="118" t="s">
        <v>229</v>
      </c>
      <c r="I7" s="376">
        <f>DATA!E40</f>
        <v>41498</v>
      </c>
      <c r="J7" s="376"/>
      <c r="K7" s="118"/>
      <c r="L7" s="118"/>
    </row>
    <row r="8" spans="2:12" ht="15">
      <c r="B8" s="118"/>
      <c r="C8" s="118"/>
      <c r="D8" s="118"/>
      <c r="E8" s="118"/>
      <c r="F8" s="118"/>
      <c r="G8" s="118"/>
      <c r="H8" s="118"/>
      <c r="I8" s="118"/>
      <c r="J8" s="118"/>
      <c r="K8" s="118"/>
      <c r="L8" s="118"/>
    </row>
    <row r="9" spans="2:22" ht="15" customHeight="1">
      <c r="B9" s="118"/>
      <c r="C9" s="139" t="s">
        <v>68</v>
      </c>
      <c r="D9" s="269" t="str">
        <f>CONCATENATE("ZPGPF-REQUEST FOR DRAWAL OF"," ",DATA!F24," ","FROM ZPGPF FUND PAY MENT THROUGH E.C.STO THE FOLLOWING TEACHERS WORKING IN"," ",DATA!E32," ","- REGARDING.")</f>
        <v>ZPGPF-REQUEST FOR DRAWAL OF TEMPARORY ADVANCE FROM ZPGPF FUND PAY MENT THROUGH E.C.STO THE FOLLOWING TEACHERS WORKING IN ZPHS GANAPAVARAM - REGARDING.</v>
      </c>
      <c r="E9" s="269"/>
      <c r="F9" s="269"/>
      <c r="G9" s="269"/>
      <c r="H9" s="269"/>
      <c r="I9" s="269"/>
      <c r="J9" s="269"/>
      <c r="K9" s="269"/>
      <c r="L9" s="269"/>
      <c r="N9" s="370"/>
      <c r="O9" s="370"/>
      <c r="P9" s="370"/>
      <c r="Q9" s="370"/>
      <c r="R9" s="370"/>
      <c r="S9" s="370"/>
      <c r="T9" s="370"/>
      <c r="U9" s="370"/>
      <c r="V9" s="370"/>
    </row>
    <row r="10" spans="2:22" ht="40.5" customHeight="1">
      <c r="B10" s="118" t="s">
        <v>69</v>
      </c>
      <c r="C10" s="118"/>
      <c r="D10" s="269"/>
      <c r="E10" s="269"/>
      <c r="F10" s="269"/>
      <c r="G10" s="269"/>
      <c r="H10" s="269"/>
      <c r="I10" s="269"/>
      <c r="J10" s="269"/>
      <c r="K10" s="269"/>
      <c r="L10" s="269"/>
      <c r="N10" s="370"/>
      <c r="O10" s="370"/>
      <c r="P10" s="370"/>
      <c r="Q10" s="370"/>
      <c r="R10" s="370"/>
      <c r="S10" s="370"/>
      <c r="T10" s="370"/>
      <c r="U10" s="370"/>
      <c r="V10" s="370"/>
    </row>
    <row r="11" spans="2:12" ht="33" customHeight="1">
      <c r="B11" s="118"/>
      <c r="C11" s="137" t="s">
        <v>70</v>
      </c>
      <c r="D11" s="371" t="str">
        <f>CONCATENATE("SANCTION ORDERS  ISSUED BY"," ",DATA!E26," ",",",DATA!E28," ",",",DATA!E31," "," VIDE RC NO"," ",DATA!E39," ","DT"," ",DATA!K40,"/",DATA!N40,"/",DATA!O40)</f>
        <v>SANCTION ORDERS  ISSUED BY HEAD MASTER ,ZP HIGH SCHOOL ,GANAPAVARAM  VIDE RC NO 12/2013 DT 12/8/2013</v>
      </c>
      <c r="E11" s="371"/>
      <c r="F11" s="371"/>
      <c r="G11" s="371"/>
      <c r="H11" s="371"/>
      <c r="I11" s="371"/>
      <c r="J11" s="371"/>
      <c r="K11" s="371"/>
      <c r="L11" s="371"/>
    </row>
    <row r="12" spans="2:12" ht="8.25" customHeight="1">
      <c r="B12" s="118"/>
      <c r="C12" s="118"/>
      <c r="D12" s="118"/>
      <c r="E12" s="118"/>
      <c r="F12" s="118"/>
      <c r="G12" s="118"/>
      <c r="H12" s="118"/>
      <c r="I12" s="118"/>
      <c r="J12" s="118"/>
      <c r="K12" s="118"/>
      <c r="L12" s="118"/>
    </row>
    <row r="13" spans="2:12" ht="15">
      <c r="B13" s="138" t="s">
        <v>231</v>
      </c>
      <c r="C13" s="118"/>
      <c r="D13" s="118"/>
      <c r="E13" s="118"/>
      <c r="F13" s="118"/>
      <c r="G13" s="118"/>
      <c r="H13" s="118"/>
      <c r="I13" s="118"/>
      <c r="J13" s="118"/>
      <c r="K13" s="118"/>
      <c r="L13" s="118"/>
    </row>
    <row r="14" spans="2:12" ht="22.5" customHeight="1">
      <c r="B14" s="369" t="s">
        <v>74</v>
      </c>
      <c r="C14" s="375" t="s">
        <v>71</v>
      </c>
      <c r="D14" s="375"/>
      <c r="E14" s="375" t="s">
        <v>72</v>
      </c>
      <c r="F14" s="375"/>
      <c r="G14" s="373" t="s">
        <v>73</v>
      </c>
      <c r="H14" s="373"/>
      <c r="I14" s="373"/>
      <c r="J14" s="374" t="s">
        <v>75</v>
      </c>
      <c r="K14" s="374"/>
      <c r="L14" s="374"/>
    </row>
    <row r="15" spans="2:12" s="1" customFormat="1" ht="21.75" customHeight="1">
      <c r="B15" s="369"/>
      <c r="C15" s="375"/>
      <c r="D15" s="375"/>
      <c r="E15" s="375"/>
      <c r="F15" s="375"/>
      <c r="G15" s="373"/>
      <c r="H15" s="373"/>
      <c r="I15" s="373"/>
      <c r="J15" s="374"/>
      <c r="K15" s="374"/>
      <c r="L15" s="374"/>
    </row>
    <row r="16" spans="2:12" s="1" customFormat="1" ht="15">
      <c r="B16" s="134"/>
      <c r="C16" s="375"/>
      <c r="D16" s="375"/>
      <c r="E16" s="375"/>
      <c r="F16" s="375"/>
      <c r="G16" s="373"/>
      <c r="H16" s="373"/>
      <c r="I16" s="373"/>
      <c r="J16" s="374"/>
      <c r="K16" s="374"/>
      <c r="L16" s="374"/>
    </row>
    <row r="17" spans="2:12" ht="15">
      <c r="B17" s="138" t="s">
        <v>231</v>
      </c>
      <c r="C17" s="118"/>
      <c r="D17" s="118"/>
      <c r="E17" s="118"/>
      <c r="F17" s="118"/>
      <c r="G17" s="118"/>
      <c r="H17" s="118"/>
      <c r="I17" s="118"/>
      <c r="J17" s="118"/>
      <c r="K17" s="118"/>
      <c r="L17" s="118"/>
    </row>
    <row r="18" spans="2:12" ht="15" customHeight="1">
      <c r="B18" s="374">
        <v>1</v>
      </c>
      <c r="C18" s="372" t="str">
        <f>DATA!E7</f>
        <v>K.SRINIVASULU,(Treasury ID 0619329)</v>
      </c>
      <c r="D18" s="372"/>
      <c r="E18" s="372" t="str">
        <f>DATA!E9</f>
        <v>PET</v>
      </c>
      <c r="F18" s="372"/>
      <c r="G18" s="372" t="str">
        <f>CONCATENATE("RS"," ",DATA!E38," ","/-")</f>
        <v>RS 50000 /-</v>
      </c>
      <c r="H18" s="372"/>
      <c r="I18" s="372"/>
      <c r="J18" s="372" t="str">
        <f>DATA!E20</f>
        <v>medical expences</v>
      </c>
      <c r="K18" s="372"/>
      <c r="L18" s="372"/>
    </row>
    <row r="19" spans="2:12" ht="15">
      <c r="B19" s="374"/>
      <c r="C19" s="372"/>
      <c r="D19" s="372"/>
      <c r="E19" s="372"/>
      <c r="F19" s="372"/>
      <c r="G19" s="372"/>
      <c r="H19" s="372"/>
      <c r="I19" s="372"/>
      <c r="J19" s="372"/>
      <c r="K19" s="372"/>
      <c r="L19" s="372"/>
    </row>
    <row r="20" spans="2:12" ht="15">
      <c r="B20" s="374"/>
      <c r="C20" s="372"/>
      <c r="D20" s="372"/>
      <c r="E20" s="372"/>
      <c r="F20" s="372"/>
      <c r="G20" s="372"/>
      <c r="H20" s="372"/>
      <c r="I20" s="372"/>
      <c r="J20" s="372"/>
      <c r="K20" s="372"/>
      <c r="L20" s="372"/>
    </row>
    <row r="21" spans="2:12" ht="15">
      <c r="B21" s="138" t="s">
        <v>231</v>
      </c>
      <c r="C21" s="118"/>
      <c r="D21" s="118"/>
      <c r="E21" s="118"/>
      <c r="F21" s="118"/>
      <c r="G21" s="118"/>
      <c r="H21" s="118"/>
      <c r="I21" s="118"/>
      <c r="J21" s="118"/>
      <c r="K21" s="118"/>
      <c r="L21" s="118"/>
    </row>
    <row r="22" spans="2:12" ht="15">
      <c r="B22" s="140" t="s">
        <v>224</v>
      </c>
      <c r="C22" s="118"/>
      <c r="D22" s="118"/>
      <c r="E22" s="118"/>
      <c r="F22" s="118"/>
      <c r="G22" s="118"/>
      <c r="H22" s="118"/>
      <c r="I22" s="118"/>
      <c r="J22" s="118"/>
      <c r="K22" s="118"/>
      <c r="L22" s="118"/>
    </row>
    <row r="23" spans="1:12" s="2" customFormat="1" ht="15">
      <c r="A23" s="74"/>
      <c r="B23" s="142" t="s">
        <v>225</v>
      </c>
      <c r="C23" s="121"/>
      <c r="D23" s="121"/>
      <c r="E23" s="121"/>
      <c r="F23" s="121"/>
      <c r="G23" s="121"/>
      <c r="H23" s="121"/>
      <c r="I23" s="121"/>
      <c r="J23" s="121"/>
      <c r="K23" s="121"/>
      <c r="L23" s="121"/>
    </row>
    <row r="24" spans="2:12" ht="15">
      <c r="B24" s="118"/>
      <c r="C24" s="118"/>
      <c r="D24" s="118"/>
      <c r="E24" s="118"/>
      <c r="F24" s="118"/>
      <c r="G24" s="118"/>
      <c r="H24" s="118"/>
      <c r="I24" s="121"/>
      <c r="J24" s="118"/>
      <c r="K24" s="118"/>
      <c r="L24" s="118"/>
    </row>
    <row r="25" spans="2:12" ht="15">
      <c r="B25" s="118"/>
      <c r="C25" s="118"/>
      <c r="D25" s="118"/>
      <c r="E25" s="118"/>
      <c r="F25" s="118"/>
      <c r="G25" s="118"/>
      <c r="H25" s="118"/>
      <c r="I25" s="118"/>
      <c r="J25" s="121" t="str">
        <f>'NON REFUNDABLE'!H36</f>
        <v>HEAD MASTER</v>
      </c>
      <c r="K25" s="118"/>
      <c r="L25" s="118"/>
    </row>
    <row r="26" spans="2:12" ht="15">
      <c r="B26" s="118"/>
      <c r="C26" s="118"/>
      <c r="D26" s="118"/>
      <c r="E26" s="118"/>
      <c r="F26" s="118"/>
      <c r="G26" s="118"/>
      <c r="H26" s="118"/>
      <c r="I26" s="118"/>
      <c r="J26" s="121" t="str">
        <f>'NON REFUNDABLE'!H37</f>
        <v>ZP HIGH SCHOOL</v>
      </c>
      <c r="K26" s="118"/>
      <c r="L26" s="118"/>
    </row>
    <row r="27" spans="2:12" ht="15">
      <c r="B27" s="118"/>
      <c r="C27" s="118"/>
      <c r="D27" s="118"/>
      <c r="E27" s="118"/>
      <c r="F27" s="118"/>
      <c r="G27" s="118"/>
      <c r="H27" s="118"/>
      <c r="I27" s="118"/>
      <c r="J27" s="121" t="str">
        <f>'NON REFUNDABLE'!H38</f>
        <v>GANAPAVARAM</v>
      </c>
      <c r="K27" s="118"/>
      <c r="L27" s="118"/>
    </row>
    <row r="28" spans="2:12" ht="15">
      <c r="B28" s="139" t="s">
        <v>0</v>
      </c>
      <c r="C28" s="118"/>
      <c r="D28" s="118"/>
      <c r="E28" s="118"/>
      <c r="F28" s="118"/>
      <c r="G28" s="118"/>
      <c r="H28" s="118"/>
      <c r="I28" s="118"/>
      <c r="J28" s="118"/>
      <c r="K28" s="118"/>
      <c r="L28" s="118"/>
    </row>
  </sheetData>
  <sheetProtection/>
  <mergeCells count="15">
    <mergeCell ref="G18:I20"/>
    <mergeCell ref="E18:F20"/>
    <mergeCell ref="C18:D20"/>
    <mergeCell ref="B18:B20"/>
    <mergeCell ref="I7:J7"/>
    <mergeCell ref="B1:L1"/>
    <mergeCell ref="B14:B15"/>
    <mergeCell ref="N9:V10"/>
    <mergeCell ref="D11:L11"/>
    <mergeCell ref="J18:L20"/>
    <mergeCell ref="G14:I16"/>
    <mergeCell ref="J14:L16"/>
    <mergeCell ref="E14:F16"/>
    <mergeCell ref="C14:D16"/>
    <mergeCell ref="D9:L10"/>
  </mergeCells>
  <printOptions/>
  <pageMargins left="0.71" right="0.7" top="0.62" bottom="0.75" header="0.3" footer="0.3"/>
  <pageSetup horizontalDpi="600" verticalDpi="600" orientation="portrait" paperSize="9" r:id="rId2"/>
  <headerFooter>
    <oddFooter>&amp;LPRTU GUNTUR&amp;Rprepared by k.v.nagaraju</oddFooter>
  </headerFooter>
  <drawing r:id="rId1"/>
</worksheet>
</file>

<file path=xl/worksheets/sheet9.xml><?xml version="1.0" encoding="utf-8"?>
<worksheet xmlns="http://schemas.openxmlformats.org/spreadsheetml/2006/main" xmlns:r="http://schemas.openxmlformats.org/officeDocument/2006/relationships">
  <sheetPr>
    <tabColor theme="3" tint="-0.24997000396251678"/>
  </sheetPr>
  <dimension ref="A1:S53"/>
  <sheetViews>
    <sheetView showGridLines="0" zoomScalePageLayoutView="0" workbookViewId="0" topLeftCell="A19">
      <selection activeCell="A1" sqref="A1:H1"/>
    </sheetView>
  </sheetViews>
  <sheetFormatPr defaultColWidth="9.140625" defaultRowHeight="15"/>
  <cols>
    <col min="1" max="1" width="3.7109375" style="0" customWidth="1"/>
    <col min="2" max="2" width="27.140625" style="0" customWidth="1"/>
    <col min="3" max="3" width="1.7109375" style="0" customWidth="1"/>
    <col min="4" max="4" width="11.57421875" style="0" customWidth="1"/>
    <col min="5" max="5" width="9.28125" style="0" customWidth="1"/>
    <col min="6" max="6" width="8.7109375" style="0" customWidth="1"/>
    <col min="7" max="7" width="12.00390625" style="0" customWidth="1"/>
    <col min="8" max="8" width="10.8515625" style="0" customWidth="1"/>
    <col min="13" max="13" width="0" style="0" hidden="1" customWidth="1"/>
  </cols>
  <sheetData>
    <row r="1" spans="1:8" ht="20.25">
      <c r="A1" s="336" t="s">
        <v>15</v>
      </c>
      <c r="B1" s="336"/>
      <c r="C1" s="336"/>
      <c r="D1" s="336"/>
      <c r="E1" s="336"/>
      <c r="F1" s="336"/>
      <c r="G1" s="336"/>
      <c r="H1" s="336"/>
    </row>
    <row r="2" spans="1:8" ht="5.25" customHeight="1">
      <c r="A2" s="3"/>
      <c r="B2" s="4"/>
      <c r="C2" s="4"/>
      <c r="D2" s="4"/>
      <c r="E2" s="4"/>
      <c r="F2" s="4"/>
      <c r="G2" s="4"/>
      <c r="H2" s="4"/>
    </row>
    <row r="3" spans="1:8" ht="15.75">
      <c r="A3" s="32" t="s">
        <v>16</v>
      </c>
      <c r="B3" s="32"/>
      <c r="C3" s="32"/>
      <c r="D3" s="32"/>
      <c r="E3" s="32"/>
      <c r="F3" s="32"/>
      <c r="G3" s="32"/>
      <c r="H3" s="5"/>
    </row>
    <row r="4" spans="1:8" ht="6.75" customHeight="1">
      <c r="A4" s="3"/>
      <c r="B4" s="4"/>
      <c r="C4" s="4"/>
      <c r="D4" s="4"/>
      <c r="E4" s="4"/>
      <c r="F4" s="4"/>
      <c r="G4" s="4"/>
      <c r="H4" s="4"/>
    </row>
    <row r="5" spans="1:8" ht="15.75">
      <c r="A5" s="4"/>
      <c r="B5" s="4"/>
      <c r="C5" s="4"/>
      <c r="D5" s="6" t="s">
        <v>17</v>
      </c>
      <c r="E5" s="7" t="str">
        <f>DATA!E23</f>
        <v>PRAKASAM</v>
      </c>
      <c r="F5" s="4"/>
      <c r="G5" s="4"/>
      <c r="H5" s="4"/>
    </row>
    <row r="6" spans="1:8" ht="15.75">
      <c r="A6" s="4"/>
      <c r="B6" s="8" t="s">
        <v>18</v>
      </c>
      <c r="C6" s="4"/>
      <c r="D6" s="4"/>
      <c r="E6" s="9" t="s">
        <v>19</v>
      </c>
      <c r="F6" s="4"/>
      <c r="G6" s="4"/>
      <c r="H6" s="4"/>
    </row>
    <row r="7" spans="1:8" ht="15.75">
      <c r="A7" s="4"/>
      <c r="B7" s="10" t="s">
        <v>20</v>
      </c>
      <c r="C7" s="4"/>
      <c r="D7" s="4"/>
      <c r="E7" s="10" t="s">
        <v>21</v>
      </c>
      <c r="F7" s="4"/>
      <c r="G7" s="4"/>
      <c r="H7" s="4"/>
    </row>
    <row r="8" spans="1:8" ht="9" customHeight="1">
      <c r="A8" s="3"/>
      <c r="B8" s="4"/>
      <c r="C8" s="4"/>
      <c r="D8" s="11"/>
      <c r="E8" s="4"/>
      <c r="F8" s="4"/>
      <c r="G8" s="4"/>
      <c r="H8" s="4"/>
    </row>
    <row r="9" spans="1:8" ht="15.75">
      <c r="A9" s="4"/>
      <c r="B9" s="3" t="s">
        <v>22</v>
      </c>
      <c r="C9" s="4"/>
      <c r="D9" s="4"/>
      <c r="E9" s="4"/>
      <c r="F9" s="4"/>
      <c r="G9" s="4"/>
      <c r="H9" s="4"/>
    </row>
    <row r="10" spans="1:8" ht="15.75">
      <c r="A10" s="4"/>
      <c r="B10" s="12" t="s">
        <v>23</v>
      </c>
      <c r="C10" s="4"/>
      <c r="D10" s="4" t="str">
        <f>DATA!E7</f>
        <v>K.SRINIVASULU,(Treasury ID 0619329)</v>
      </c>
      <c r="E10" s="4"/>
      <c r="F10" s="4"/>
      <c r="G10" s="4"/>
      <c r="H10" s="4"/>
    </row>
    <row r="11" spans="1:8" ht="15.75">
      <c r="A11" s="4"/>
      <c r="B11" s="3" t="s">
        <v>24</v>
      </c>
      <c r="C11" s="4"/>
      <c r="D11" s="4"/>
      <c r="E11" s="4"/>
      <c r="F11" s="3" t="s">
        <v>25</v>
      </c>
      <c r="G11" s="4"/>
      <c r="H11" s="4"/>
    </row>
    <row r="12" spans="1:8" ht="31.5">
      <c r="A12" s="13">
        <v>1</v>
      </c>
      <c r="B12" s="29" t="s">
        <v>26</v>
      </c>
      <c r="C12" s="4" t="s">
        <v>27</v>
      </c>
      <c r="D12" s="326" t="str">
        <f>CONCATENATE(DATA!E7," ",DATA!E9," ",DATA!E32)</f>
        <v>K.SRINIVASULU,(Treasury ID 0619329) PET ZPHS GANAPAVARAM</v>
      </c>
      <c r="E12" s="326"/>
      <c r="F12" s="326"/>
      <c r="G12" s="326"/>
      <c r="H12" s="326"/>
    </row>
    <row r="13" spans="1:8" ht="15.75">
      <c r="A13" s="3">
        <v>2</v>
      </c>
      <c r="B13" s="3" t="s">
        <v>28</v>
      </c>
      <c r="C13" s="4" t="s">
        <v>27</v>
      </c>
      <c r="D13" s="14" t="str">
        <f>DATA!E12</f>
        <v>14860/-</v>
      </c>
      <c r="E13" s="15"/>
      <c r="F13" s="15"/>
      <c r="G13" s="15"/>
      <c r="H13" s="3"/>
    </row>
    <row r="14" spans="1:8" ht="15.75">
      <c r="A14" s="3">
        <v>3</v>
      </c>
      <c r="B14" s="3" t="s">
        <v>29</v>
      </c>
      <c r="C14" s="4"/>
      <c r="D14" s="16">
        <f>DATA!E17</f>
        <v>29599</v>
      </c>
      <c r="E14" s="15"/>
      <c r="F14" s="15"/>
      <c r="G14" s="15"/>
      <c r="H14" s="3"/>
    </row>
    <row r="15" spans="1:8" ht="30" customHeight="1">
      <c r="A15" s="31">
        <v>4</v>
      </c>
      <c r="B15" s="30" t="s">
        <v>77</v>
      </c>
      <c r="C15" s="4" t="s">
        <v>27</v>
      </c>
      <c r="D15" s="4"/>
      <c r="E15" s="4"/>
      <c r="F15" s="4"/>
      <c r="G15" s="4"/>
      <c r="H15" s="4"/>
    </row>
    <row r="16" spans="1:8" ht="9" customHeight="1">
      <c r="A16" s="4"/>
      <c r="B16" s="30"/>
      <c r="C16" s="4"/>
      <c r="D16" s="4"/>
      <c r="E16" s="4"/>
      <c r="F16" s="4"/>
      <c r="G16" s="3"/>
      <c r="H16" s="4"/>
    </row>
    <row r="17" spans="1:8" ht="15.75">
      <c r="A17" s="3">
        <v>5</v>
      </c>
      <c r="B17" s="3" t="s">
        <v>30</v>
      </c>
      <c r="C17" s="4" t="s">
        <v>27</v>
      </c>
      <c r="D17" s="4" t="str">
        <f>DATA!E34</f>
        <v>REFUNDABLE</v>
      </c>
      <c r="E17" s="4"/>
      <c r="F17" s="3"/>
      <c r="G17" s="4"/>
      <c r="H17" s="4"/>
    </row>
    <row r="18" spans="1:8" ht="15.75">
      <c r="A18" s="4"/>
      <c r="B18" s="3" t="s">
        <v>31</v>
      </c>
      <c r="C18" s="4" t="s">
        <v>27</v>
      </c>
      <c r="D18" s="4"/>
      <c r="E18" s="3"/>
      <c r="F18" s="4"/>
      <c r="G18" s="4"/>
      <c r="H18" s="4"/>
    </row>
    <row r="19" spans="1:8" ht="15.75">
      <c r="A19" s="4"/>
      <c r="B19" s="3" t="s">
        <v>32</v>
      </c>
      <c r="C19" s="4" t="s">
        <v>27</v>
      </c>
      <c r="D19" s="4"/>
      <c r="E19" s="4"/>
      <c r="F19" s="3" t="s">
        <v>33</v>
      </c>
      <c r="G19" s="145">
        <f>E29</f>
        <v>50000</v>
      </c>
      <c r="H19" s="4"/>
    </row>
    <row r="20" spans="1:8" ht="15.75">
      <c r="A20" s="4"/>
      <c r="B20" s="3" t="s">
        <v>34</v>
      </c>
      <c r="C20" s="4" t="s">
        <v>27</v>
      </c>
      <c r="D20" s="4"/>
      <c r="E20" s="4"/>
      <c r="F20" s="3" t="s">
        <v>33</v>
      </c>
      <c r="G20" s="4"/>
      <c r="H20" s="4"/>
    </row>
    <row r="21" spans="1:8" ht="21" customHeight="1">
      <c r="A21" s="3">
        <v>6</v>
      </c>
      <c r="B21" s="3" t="s">
        <v>35</v>
      </c>
      <c r="C21" s="4" t="s">
        <v>27</v>
      </c>
      <c r="D21" s="4"/>
      <c r="E21" s="4"/>
      <c r="F21" s="4"/>
      <c r="G21" s="3"/>
      <c r="H21" s="4"/>
    </row>
    <row r="22" spans="1:8" ht="21" customHeight="1">
      <c r="A22" s="3"/>
      <c r="B22" s="17" t="s">
        <v>36</v>
      </c>
      <c r="C22" s="4"/>
      <c r="D22" s="4"/>
      <c r="E22" s="4"/>
      <c r="F22" s="4"/>
      <c r="G22" s="3"/>
      <c r="H22" s="4"/>
    </row>
    <row r="23" spans="1:8" ht="21" customHeight="1">
      <c r="A23" s="3"/>
      <c r="B23" s="17"/>
      <c r="C23" s="4"/>
      <c r="D23" s="4"/>
      <c r="E23" s="4"/>
      <c r="F23" s="4"/>
      <c r="G23" s="163" t="str">
        <f>RL!G72</f>
        <v>//Attested//</v>
      </c>
      <c r="H23" s="4"/>
    </row>
    <row r="24" spans="1:8" ht="21" customHeight="1">
      <c r="A24" s="3"/>
      <c r="B24" s="17"/>
      <c r="C24" s="4"/>
      <c r="D24" s="4"/>
      <c r="E24" s="4"/>
      <c r="F24" s="4"/>
      <c r="G24" s="223" t="str">
        <f>RL!G73</f>
        <v>HEAD MASTER</v>
      </c>
      <c r="H24" s="4"/>
    </row>
    <row r="25" spans="1:8" ht="13.5" customHeight="1">
      <c r="A25" s="3"/>
      <c r="C25" s="4"/>
      <c r="D25" s="4"/>
      <c r="E25" s="4"/>
      <c r="F25" s="4"/>
      <c r="G25" s="223" t="str">
        <f>RL!G74</f>
        <v>ZP HIGH SCHOOL</v>
      </c>
      <c r="H25" s="4"/>
    </row>
    <row r="26" spans="1:8" ht="15.75">
      <c r="A26" s="3">
        <v>7</v>
      </c>
      <c r="B26" s="3" t="s">
        <v>37</v>
      </c>
      <c r="C26" s="4" t="s">
        <v>27</v>
      </c>
      <c r="D26" s="4"/>
      <c r="E26" s="4"/>
      <c r="F26" s="4"/>
      <c r="G26" s="223" t="str">
        <f>RL!G75</f>
        <v>GANAPAVARAM</v>
      </c>
      <c r="H26" s="4"/>
    </row>
    <row r="27" spans="1:8" ht="6.75" customHeight="1">
      <c r="A27" s="3"/>
      <c r="B27" s="3"/>
      <c r="C27" s="4"/>
      <c r="D27" s="4"/>
      <c r="E27" s="4"/>
      <c r="F27" s="4"/>
      <c r="G27" s="3"/>
      <c r="H27" s="4"/>
    </row>
    <row r="28" spans="1:8" ht="36" customHeight="1">
      <c r="A28" s="18" t="s">
        <v>38</v>
      </c>
      <c r="B28" s="350" t="s">
        <v>39</v>
      </c>
      <c r="C28" s="351"/>
      <c r="D28" s="19" t="s">
        <v>40</v>
      </c>
      <c r="E28" s="339" t="s">
        <v>41</v>
      </c>
      <c r="F28" s="339"/>
      <c r="G28" s="304" t="s">
        <v>42</v>
      </c>
      <c r="H28" s="304"/>
    </row>
    <row r="29" spans="1:8" ht="9.75" customHeight="1">
      <c r="A29" s="359">
        <v>1</v>
      </c>
      <c r="B29" s="315" t="str">
        <f>D12</f>
        <v>K.SRINIVASULU,(Treasury ID 0619329) PET ZPHS GANAPAVARAM</v>
      </c>
      <c r="C29" s="317"/>
      <c r="D29" s="359" t="str">
        <f>DATA!E18</f>
        <v>175000/-</v>
      </c>
      <c r="E29" s="362">
        <f>DATA!E38</f>
        <v>50000</v>
      </c>
      <c r="F29" s="363"/>
      <c r="G29" s="377" t="str">
        <f>DATA!E20</f>
        <v>medical expences</v>
      </c>
      <c r="H29" s="378"/>
    </row>
    <row r="30" spans="1:8" ht="7.5" customHeight="1">
      <c r="A30" s="360"/>
      <c r="B30" s="384"/>
      <c r="C30" s="385"/>
      <c r="D30" s="360"/>
      <c r="E30" s="364"/>
      <c r="F30" s="365"/>
      <c r="G30" s="379"/>
      <c r="H30" s="380"/>
    </row>
    <row r="31" spans="1:8" ht="3" customHeight="1">
      <c r="A31" s="360"/>
      <c r="B31" s="384"/>
      <c r="C31" s="385"/>
      <c r="D31" s="360"/>
      <c r="E31" s="364"/>
      <c r="F31" s="365"/>
      <c r="G31" s="379"/>
      <c r="H31" s="380"/>
    </row>
    <row r="32" spans="1:8" ht="15">
      <c r="A32" s="360"/>
      <c r="B32" s="384"/>
      <c r="C32" s="385"/>
      <c r="D32" s="360"/>
      <c r="E32" s="364"/>
      <c r="F32" s="365"/>
      <c r="G32" s="379"/>
      <c r="H32" s="380"/>
    </row>
    <row r="33" spans="1:8" ht="15">
      <c r="A33" s="360"/>
      <c r="B33" s="384"/>
      <c r="C33" s="385"/>
      <c r="D33" s="360"/>
      <c r="E33" s="364"/>
      <c r="F33" s="365"/>
      <c r="G33" s="379"/>
      <c r="H33" s="380"/>
    </row>
    <row r="34" spans="1:8" ht="6.75" customHeight="1">
      <c r="A34" s="361"/>
      <c r="B34" s="318"/>
      <c r="C34" s="320"/>
      <c r="D34" s="361"/>
      <c r="E34" s="366"/>
      <c r="F34" s="367"/>
      <c r="G34" s="381"/>
      <c r="H34" s="382"/>
    </row>
    <row r="35" spans="1:8" ht="12.75" customHeight="1">
      <c r="A35" s="3"/>
      <c r="B35" s="4"/>
      <c r="C35" s="4"/>
      <c r="D35" s="4"/>
      <c r="E35" s="4"/>
      <c r="F35" s="4"/>
      <c r="G35" s="4"/>
      <c r="H35" s="4"/>
    </row>
    <row r="36" spans="1:8" ht="10.5" customHeight="1">
      <c r="A36" s="3"/>
      <c r="B36" s="4"/>
      <c r="C36" s="4"/>
      <c r="D36" s="4"/>
      <c r="E36" s="4"/>
      <c r="F36" s="4"/>
      <c r="G36" s="4"/>
      <c r="H36" s="4"/>
    </row>
    <row r="37" spans="1:8" ht="15.75">
      <c r="A37" s="20" t="s">
        <v>43</v>
      </c>
      <c r="B37" s="4"/>
      <c r="C37" s="4"/>
      <c r="D37" s="4"/>
      <c r="E37" s="4"/>
      <c r="F37" s="21" t="s">
        <v>44</v>
      </c>
      <c r="G37" s="4"/>
      <c r="H37" s="4"/>
    </row>
    <row r="38" spans="1:8" ht="15.75">
      <c r="A38" s="22" t="s">
        <v>45</v>
      </c>
      <c r="B38" s="4"/>
      <c r="C38" s="4"/>
      <c r="D38" s="23"/>
      <c r="E38" s="23"/>
      <c r="F38" s="21" t="s">
        <v>46</v>
      </c>
      <c r="G38" s="4"/>
      <c r="H38" s="4"/>
    </row>
    <row r="39" spans="1:19" ht="15" customHeight="1">
      <c r="A39" s="4"/>
      <c r="B39" s="4"/>
      <c r="C39" s="4"/>
      <c r="D39" s="4"/>
      <c r="E39" s="4"/>
      <c r="F39" s="24" t="s">
        <v>47</v>
      </c>
      <c r="G39" s="4"/>
      <c r="H39" s="4"/>
      <c r="M39" s="144" t="s">
        <v>76</v>
      </c>
      <c r="N39" s="144"/>
      <c r="O39" s="144"/>
      <c r="P39" s="144"/>
      <c r="Q39" s="144"/>
      <c r="R39" s="144"/>
      <c r="S39" s="144"/>
    </row>
    <row r="40" spans="1:19" ht="5.25" customHeight="1">
      <c r="A40" s="3"/>
      <c r="B40" s="4"/>
      <c r="C40" s="4"/>
      <c r="D40" s="4"/>
      <c r="E40" s="4"/>
      <c r="F40" s="4"/>
      <c r="G40" s="4"/>
      <c r="H40" s="4"/>
      <c r="L40" s="144"/>
      <c r="M40" s="144"/>
      <c r="N40" s="144"/>
      <c r="O40" s="144"/>
      <c r="P40" s="144"/>
      <c r="Q40" s="144"/>
      <c r="R40" s="144"/>
      <c r="S40" s="144"/>
    </row>
    <row r="41" spans="1:19" ht="9.75" customHeight="1">
      <c r="A41" s="4"/>
      <c r="B41" s="3"/>
      <c r="C41" s="3"/>
      <c r="D41" s="4"/>
      <c r="E41" s="24"/>
      <c r="F41" s="4"/>
      <c r="G41" s="4"/>
      <c r="H41" s="4"/>
      <c r="L41" s="144"/>
      <c r="M41" s="144"/>
      <c r="N41" s="144"/>
      <c r="O41" s="144"/>
      <c r="P41" s="144"/>
      <c r="Q41" s="144"/>
      <c r="R41" s="144"/>
      <c r="S41" s="144"/>
    </row>
    <row r="42" spans="1:19" ht="15.75" customHeight="1">
      <c r="A42" s="3"/>
      <c r="B42" s="383" t="str">
        <f>CONCATENATE("      Passed for Rs"," ",E29,"/-","(In words Rupees",nagaraju!B12," ","and Pay the same to"," ",DATA!C7," ",DATA!E7," ","by way of CHEQUE/DD/ON-LINE ADJUSTMENT to the individuals Savings Bank Account No"," ",DATA!E15," ",DATA!E16,".")</f>
        <v>      Passed for Rs 50000/-(In words Rupees(Fifty Thousand rupees only) and Pay the same to Sri K.SRINIVASULU,(Treasury ID 0619329) by way of CHEQUE/DD/ON-LINE ADJUSTMENT to the individuals Savings Bank Account No 10535126396 S.B.I CHILAKALURIPET,01195.</v>
      </c>
      <c r="C42" s="383"/>
      <c r="D42" s="383"/>
      <c r="E42" s="383"/>
      <c r="F42" s="383"/>
      <c r="G42" s="383"/>
      <c r="H42" s="383"/>
      <c r="L42" s="144"/>
      <c r="M42" s="144"/>
      <c r="N42" s="144"/>
      <c r="O42" s="144"/>
      <c r="P42" s="144"/>
      <c r="Q42" s="144"/>
      <c r="R42" s="144"/>
      <c r="S42" s="144"/>
    </row>
    <row r="43" spans="1:19" ht="15.75">
      <c r="A43" s="3"/>
      <c r="B43" s="383"/>
      <c r="C43" s="383"/>
      <c r="D43" s="383"/>
      <c r="E43" s="383"/>
      <c r="F43" s="383"/>
      <c r="G43" s="383"/>
      <c r="H43" s="383"/>
      <c r="L43" s="144"/>
      <c r="M43" s="144"/>
      <c r="N43" s="144"/>
      <c r="O43" s="144"/>
      <c r="P43" s="144"/>
      <c r="Q43" s="144"/>
      <c r="R43" s="144"/>
      <c r="S43" s="144"/>
    </row>
    <row r="44" spans="1:19" ht="22.5" customHeight="1">
      <c r="A44" s="3"/>
      <c r="B44" s="383"/>
      <c r="C44" s="383"/>
      <c r="D44" s="383"/>
      <c r="E44" s="383"/>
      <c r="F44" s="383"/>
      <c r="G44" s="383"/>
      <c r="H44" s="383"/>
      <c r="L44" s="144"/>
      <c r="M44" s="144"/>
      <c r="N44" s="144"/>
      <c r="O44" s="144"/>
      <c r="P44" s="144"/>
      <c r="Q44" s="144"/>
      <c r="R44" s="144"/>
      <c r="S44" s="144"/>
    </row>
    <row r="45" spans="1:19" ht="4.5" customHeight="1">
      <c r="A45" s="3"/>
      <c r="B45" s="383"/>
      <c r="C45" s="383"/>
      <c r="D45" s="383"/>
      <c r="E45" s="383"/>
      <c r="F45" s="383"/>
      <c r="G45" s="383"/>
      <c r="H45" s="383"/>
      <c r="L45" s="144"/>
      <c r="M45" s="144"/>
      <c r="N45" s="144"/>
      <c r="O45" s="144"/>
      <c r="P45" s="144"/>
      <c r="Q45" s="144"/>
      <c r="R45" s="144"/>
      <c r="S45" s="144"/>
    </row>
    <row r="46" spans="1:19" ht="14.25" customHeight="1">
      <c r="A46" s="3"/>
      <c r="B46" s="383"/>
      <c r="C46" s="383"/>
      <c r="D46" s="383"/>
      <c r="E46" s="383"/>
      <c r="F46" s="383"/>
      <c r="G46" s="383"/>
      <c r="H46" s="383"/>
      <c r="L46" s="144"/>
      <c r="M46" s="144"/>
      <c r="N46" s="144"/>
      <c r="O46" s="144"/>
      <c r="P46" s="144"/>
      <c r="Q46" s="144"/>
      <c r="R46" s="144"/>
      <c r="S46" s="144"/>
    </row>
    <row r="47" spans="1:19" ht="15.75">
      <c r="A47" s="3"/>
      <c r="B47" s="4"/>
      <c r="C47" s="4"/>
      <c r="D47" s="4"/>
      <c r="E47" s="4"/>
      <c r="F47" s="4"/>
      <c r="G47" s="4"/>
      <c r="H47" s="4"/>
      <c r="L47" s="144"/>
      <c r="M47" s="144"/>
      <c r="N47" s="144"/>
      <c r="O47" s="144"/>
      <c r="P47" s="144"/>
      <c r="Q47" s="144"/>
      <c r="R47" s="144"/>
      <c r="S47" s="144"/>
    </row>
    <row r="48" spans="1:19" ht="15.75">
      <c r="A48" s="3" t="s">
        <v>48</v>
      </c>
      <c r="B48" s="4"/>
      <c r="C48" s="4"/>
      <c r="D48" s="4"/>
      <c r="E48" s="4"/>
      <c r="F48" s="4"/>
      <c r="H48" s="4"/>
      <c r="L48" s="144"/>
      <c r="M48" s="144"/>
      <c r="N48" s="144"/>
      <c r="O48" s="144"/>
      <c r="P48" s="144"/>
      <c r="Q48" s="144"/>
      <c r="R48" s="144"/>
      <c r="S48" s="144"/>
    </row>
    <row r="49" spans="1:19" ht="15.75">
      <c r="A49" s="3"/>
      <c r="B49" s="4"/>
      <c r="C49" s="4"/>
      <c r="D49" s="4"/>
      <c r="E49" s="4"/>
      <c r="F49" s="4"/>
      <c r="H49" s="4"/>
      <c r="L49" s="144"/>
      <c r="M49" s="144"/>
      <c r="N49" s="144"/>
      <c r="O49" s="144"/>
      <c r="P49" s="144"/>
      <c r="Q49" s="144"/>
      <c r="R49" s="144"/>
      <c r="S49" s="144"/>
    </row>
    <row r="50" spans="1:19" ht="15.75">
      <c r="A50" s="3"/>
      <c r="B50" s="4"/>
      <c r="C50" s="4"/>
      <c r="D50" s="4"/>
      <c r="E50" s="4"/>
      <c r="F50" s="4"/>
      <c r="G50" t="s">
        <v>422</v>
      </c>
      <c r="H50" s="4"/>
      <c r="L50" s="144"/>
      <c r="M50" s="144"/>
      <c r="N50" s="144"/>
      <c r="O50" s="144"/>
      <c r="P50" s="144"/>
      <c r="Q50" s="144"/>
      <c r="R50" s="144"/>
      <c r="S50" s="144"/>
    </row>
    <row r="51" spans="1:19" ht="15.75">
      <c r="A51" s="3" t="s">
        <v>49</v>
      </c>
      <c r="B51" s="4"/>
      <c r="C51" s="4"/>
      <c r="D51" s="224" t="str">
        <f>NR!L12</f>
        <v>HEAD MASTER</v>
      </c>
      <c r="E51" s="4"/>
      <c r="F51" s="4"/>
      <c r="H51" s="4"/>
      <c r="L51" s="144"/>
      <c r="M51" s="144"/>
      <c r="N51" s="144"/>
      <c r="O51" s="144"/>
      <c r="P51" s="144"/>
      <c r="Q51" s="144"/>
      <c r="R51" s="144"/>
      <c r="S51" s="144"/>
    </row>
    <row r="52" spans="1:8" ht="15">
      <c r="A52" s="25"/>
      <c r="B52" s="4"/>
      <c r="C52" s="4"/>
      <c r="D52" s="224" t="str">
        <f>NR!L13</f>
        <v>ZP HIGH SCHOOL</v>
      </c>
      <c r="E52" s="4"/>
      <c r="F52" s="4"/>
      <c r="H52" s="4"/>
    </row>
    <row r="53" ht="15">
      <c r="D53" s="224" t="str">
        <f>NR!L14</f>
        <v>GANAPAVARAM</v>
      </c>
    </row>
  </sheetData>
  <sheetProtection/>
  <mergeCells count="11">
    <mergeCell ref="B29:C34"/>
    <mergeCell ref="D29:D34"/>
    <mergeCell ref="E29:F34"/>
    <mergeCell ref="G29:H34"/>
    <mergeCell ref="B42:H46"/>
    <mergeCell ref="A1:H1"/>
    <mergeCell ref="D12:H12"/>
    <mergeCell ref="B28:C28"/>
    <mergeCell ref="E28:F28"/>
    <mergeCell ref="G28:H28"/>
    <mergeCell ref="A29:A34"/>
  </mergeCells>
  <printOptions/>
  <pageMargins left="0.7" right="0.7" top="0.62" bottom="0.75" header="0.3" footer="0.3"/>
  <pageSetup horizontalDpi="600" verticalDpi="600" orientation="portrait" paperSize="9" r:id="rId2"/>
  <headerFooter>
    <oddFooter>&amp;LPRTUGUNTUR&amp;Rprepared by k.v.nagaraju</oddFooter>
  </headerFooter>
  <ignoredErrors>
    <ignoredError sqref="B27:H41 B43:H46 C42:H42 B51:C52 B47:F50 H47:H52 E51:F52 B5:H21 C25:F25 H25 B26:F26 H2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Rajendra Sir</dc:creator>
  <cp:keywords/>
  <dc:description/>
  <cp:lastModifiedBy>Rajendra Sir</cp:lastModifiedBy>
  <cp:lastPrinted>2014-02-14T08:06:46Z</cp:lastPrinted>
  <dcterms:created xsi:type="dcterms:W3CDTF">2013-12-01T05:26:13Z</dcterms:created>
  <dcterms:modified xsi:type="dcterms:W3CDTF">2014-12-14T16:48:14Z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